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396"/>
  </bookViews>
  <sheets>
    <sheet name="PIGOO" sheetId="2" r:id="rId1"/>
  </sheets>
  <externalReferences>
    <externalReference r:id="rId2"/>
  </externalReferences>
  <definedNames>
    <definedName name="Admin.">'[1]Gastos de Admin.'!$H$234</definedName>
    <definedName name="_xlnm.Extract">#REF!</definedName>
    <definedName name="_xlnm.Print_Area" localSheetId="0">PIGOO!$A$1:$N$219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E22" i="2" s="1"/>
  <c r="D41" i="2" l="1"/>
  <c r="B133" i="2" l="1"/>
  <c r="B41" i="2" l="1"/>
  <c r="C41" i="2"/>
  <c r="E41" i="2"/>
  <c r="N19" i="2" l="1"/>
  <c r="N14" i="2"/>
  <c r="F153" i="2" l="1"/>
  <c r="G153" i="2"/>
  <c r="I153" i="2"/>
  <c r="D34" i="2" l="1"/>
  <c r="E153" i="2" l="1"/>
  <c r="D25" i="2" l="1"/>
  <c r="C25" i="2" l="1"/>
  <c r="M153" i="2" l="1"/>
  <c r="M139" i="2"/>
  <c r="M13" i="2" l="1"/>
  <c r="M12" i="2" s="1"/>
  <c r="M11" i="2" s="1"/>
  <c r="L153" i="2" l="1"/>
  <c r="J139" i="2" l="1"/>
  <c r="H41" i="2" l="1"/>
  <c r="G13" i="2"/>
  <c r="G12" i="2" s="1"/>
  <c r="G11" i="2" s="1"/>
  <c r="H13" i="2"/>
  <c r="H12" i="2" s="1"/>
  <c r="H11" i="2" s="1"/>
  <c r="F13" i="2"/>
  <c r="F12" i="2" s="1"/>
  <c r="F11" i="2" s="1"/>
  <c r="G25" i="2" l="1"/>
  <c r="G22" i="2" s="1"/>
  <c r="B25" i="2" l="1"/>
  <c r="B22" i="2" s="1"/>
  <c r="B87" i="2" l="1"/>
  <c r="B86" i="2" l="1"/>
  <c r="C13" i="2"/>
  <c r="D13" i="2"/>
  <c r="D12" i="2" s="1"/>
  <c r="D11" i="2" s="1"/>
  <c r="C12" i="2" l="1"/>
  <c r="C11" i="2" l="1"/>
  <c r="C174" i="2" l="1"/>
  <c r="B153" i="2"/>
  <c r="C187" i="2" l="1"/>
  <c r="C186" i="2" s="1"/>
  <c r="D187" i="2"/>
  <c r="D186" i="2" s="1"/>
  <c r="E187" i="2"/>
  <c r="E186" i="2" s="1"/>
  <c r="F187" i="2"/>
  <c r="F186" i="2" s="1"/>
  <c r="G187" i="2"/>
  <c r="G186" i="2" s="1"/>
  <c r="H187" i="2"/>
  <c r="H186" i="2" s="1"/>
  <c r="I187" i="2"/>
  <c r="I186" i="2" s="1"/>
  <c r="J187" i="2"/>
  <c r="J186" i="2" s="1"/>
  <c r="K187" i="2"/>
  <c r="K186" i="2" s="1"/>
  <c r="L187" i="2"/>
  <c r="L186" i="2" s="1"/>
  <c r="M187" i="2"/>
  <c r="D174" i="2"/>
  <c r="E174" i="2"/>
  <c r="F174" i="2"/>
  <c r="G174" i="2"/>
  <c r="H174" i="2"/>
  <c r="I174" i="2"/>
  <c r="J174" i="2"/>
  <c r="K174" i="2"/>
  <c r="L174" i="2"/>
  <c r="M174" i="2"/>
  <c r="C132" i="2"/>
  <c r="C131" i="2" s="1"/>
  <c r="D132" i="2"/>
  <c r="D131" i="2" s="1"/>
  <c r="E132" i="2"/>
  <c r="E131" i="2" s="1"/>
  <c r="F132" i="2"/>
  <c r="F131" i="2" s="1"/>
  <c r="G132" i="2"/>
  <c r="G131" i="2" s="1"/>
  <c r="H132" i="2"/>
  <c r="H131" i="2" s="1"/>
  <c r="I132" i="2"/>
  <c r="I131" i="2" s="1"/>
  <c r="J132" i="2"/>
  <c r="J131" i="2" s="1"/>
  <c r="K132" i="2"/>
  <c r="K131" i="2" s="1"/>
  <c r="L132" i="2"/>
  <c r="L131" i="2" s="1"/>
  <c r="M132" i="2"/>
  <c r="M131" i="2" s="1"/>
  <c r="C119" i="2"/>
  <c r="D119" i="2"/>
  <c r="E119" i="2"/>
  <c r="F119" i="2"/>
  <c r="G119" i="2"/>
  <c r="H119" i="2"/>
  <c r="I119" i="2"/>
  <c r="J119" i="2"/>
  <c r="K119" i="2"/>
  <c r="L119" i="2"/>
  <c r="M119" i="2"/>
  <c r="C113" i="2"/>
  <c r="D113" i="2"/>
  <c r="E113" i="2"/>
  <c r="F113" i="2"/>
  <c r="G113" i="2"/>
  <c r="H113" i="2"/>
  <c r="I113" i="2"/>
  <c r="J113" i="2"/>
  <c r="K113" i="2"/>
  <c r="L113" i="2"/>
  <c r="M113" i="2"/>
  <c r="M100" i="2"/>
  <c r="C93" i="2"/>
  <c r="D93" i="2"/>
  <c r="E93" i="2"/>
  <c r="F93" i="2"/>
  <c r="G93" i="2"/>
  <c r="H93" i="2"/>
  <c r="I93" i="2"/>
  <c r="J93" i="2"/>
  <c r="K93" i="2"/>
  <c r="L93" i="2"/>
  <c r="M93" i="2"/>
  <c r="C87" i="2"/>
  <c r="D87" i="2"/>
  <c r="E87" i="2"/>
  <c r="F87" i="2"/>
  <c r="G87" i="2"/>
  <c r="H87" i="2"/>
  <c r="I87" i="2"/>
  <c r="J87" i="2"/>
  <c r="K87" i="2"/>
  <c r="L87" i="2"/>
  <c r="M87" i="2"/>
  <c r="C80" i="2"/>
  <c r="D80" i="2"/>
  <c r="E80" i="2"/>
  <c r="F80" i="2"/>
  <c r="G80" i="2"/>
  <c r="H80" i="2"/>
  <c r="I80" i="2"/>
  <c r="J80" i="2"/>
  <c r="K80" i="2"/>
  <c r="L80" i="2"/>
  <c r="M80" i="2"/>
  <c r="C72" i="2"/>
  <c r="D72" i="2"/>
  <c r="E72" i="2"/>
  <c r="F72" i="2"/>
  <c r="G72" i="2"/>
  <c r="H72" i="2"/>
  <c r="I72" i="2"/>
  <c r="J72" i="2"/>
  <c r="K72" i="2"/>
  <c r="L72" i="2"/>
  <c r="M72" i="2"/>
  <c r="C66" i="2"/>
  <c r="D66" i="2"/>
  <c r="E66" i="2"/>
  <c r="F66" i="2"/>
  <c r="G66" i="2"/>
  <c r="H66" i="2"/>
  <c r="I66" i="2"/>
  <c r="J66" i="2"/>
  <c r="K66" i="2"/>
  <c r="L66" i="2"/>
  <c r="M66" i="2"/>
  <c r="C52" i="2"/>
  <c r="D52" i="2"/>
  <c r="E52" i="2"/>
  <c r="F52" i="2"/>
  <c r="G52" i="2"/>
  <c r="H52" i="2"/>
  <c r="I52" i="2"/>
  <c r="J52" i="2"/>
  <c r="K52" i="2"/>
  <c r="L52" i="2"/>
  <c r="M52" i="2"/>
  <c r="F41" i="2"/>
  <c r="G41" i="2"/>
  <c r="I41" i="2"/>
  <c r="J41" i="2"/>
  <c r="K41" i="2"/>
  <c r="L41" i="2"/>
  <c r="M41" i="2"/>
  <c r="M34" i="2"/>
  <c r="C34" i="2"/>
  <c r="E34" i="2"/>
  <c r="E21" i="2" s="1"/>
  <c r="F34" i="2"/>
  <c r="G34" i="2"/>
  <c r="G21" i="2" s="1"/>
  <c r="H34" i="2"/>
  <c r="I34" i="2"/>
  <c r="J34" i="2"/>
  <c r="K34" i="2"/>
  <c r="L34" i="2"/>
  <c r="E13" i="2"/>
  <c r="I13" i="2"/>
  <c r="I12" i="2" s="1"/>
  <c r="J13" i="2"/>
  <c r="K13" i="2"/>
  <c r="L13" i="2"/>
  <c r="C22" i="2"/>
  <c r="D22" i="2"/>
  <c r="D21" i="2" s="1"/>
  <c r="F25" i="2"/>
  <c r="F22" i="2" s="1"/>
  <c r="H25" i="2"/>
  <c r="H22" i="2" s="1"/>
  <c r="I25" i="2"/>
  <c r="I22" i="2" s="1"/>
  <c r="J25" i="2"/>
  <c r="J22" i="2" s="1"/>
  <c r="K25" i="2"/>
  <c r="K22" i="2" s="1"/>
  <c r="L25" i="2"/>
  <c r="L22" i="2" s="1"/>
  <c r="M25" i="2"/>
  <c r="M22" i="2" s="1"/>
  <c r="B100" i="2"/>
  <c r="B93" i="2"/>
  <c r="F21" i="2" l="1"/>
  <c r="C21" i="2"/>
  <c r="L21" i="2"/>
  <c r="H21" i="2"/>
  <c r="M21" i="2"/>
  <c r="K21" i="2"/>
  <c r="M186" i="2"/>
  <c r="M86" i="2"/>
  <c r="I21" i="2"/>
  <c r="H112" i="2"/>
  <c r="H86" i="2"/>
  <c r="N22" i="2"/>
  <c r="C112" i="2"/>
  <c r="F112" i="2"/>
  <c r="E112" i="2"/>
  <c r="E128" i="2" s="1"/>
  <c r="J12" i="2"/>
  <c r="I11" i="2"/>
  <c r="K12" i="2"/>
  <c r="K11" i="2" s="1"/>
  <c r="M112" i="2"/>
  <c r="M128" i="2" s="1"/>
  <c r="L12" i="2"/>
  <c r="L11" i="2" s="1"/>
  <c r="K112" i="2"/>
  <c r="I112" i="2"/>
  <c r="G112" i="2"/>
  <c r="F86" i="2"/>
  <c r="E12" i="2"/>
  <c r="I86" i="2"/>
  <c r="J86" i="2"/>
  <c r="L86" i="2"/>
  <c r="G86" i="2"/>
  <c r="J21" i="2"/>
  <c r="K86" i="2"/>
  <c r="E86" i="2"/>
  <c r="D112" i="2"/>
  <c r="D128" i="2" s="1"/>
  <c r="D86" i="2"/>
  <c r="C86" i="2"/>
  <c r="M32" i="2"/>
  <c r="M38" i="2" s="1"/>
  <c r="J112" i="2"/>
  <c r="J128" i="2" s="1"/>
  <c r="L112" i="2"/>
  <c r="J11" i="2" l="1"/>
  <c r="E11" i="2"/>
  <c r="E32" i="2" s="1"/>
  <c r="F57" i="2"/>
  <c r="G57" i="2"/>
  <c r="H57" i="2"/>
  <c r="I57" i="2"/>
  <c r="J57" i="2"/>
  <c r="K57" i="2"/>
  <c r="L57" i="2"/>
  <c r="M57" i="2"/>
  <c r="E57" i="2"/>
  <c r="B187" i="2" l="1"/>
  <c r="B186" i="2" s="1"/>
  <c r="B174" i="2"/>
  <c r="K153" i="2"/>
  <c r="J153" i="2"/>
  <c r="H153" i="2"/>
  <c r="D153" i="2"/>
  <c r="C153" i="2"/>
  <c r="L139" i="2"/>
  <c r="K139" i="2"/>
  <c r="I139" i="2"/>
  <c r="H139" i="2"/>
  <c r="G139" i="2"/>
  <c r="F139" i="2"/>
  <c r="E139" i="2"/>
  <c r="D139" i="2"/>
  <c r="C139" i="2"/>
  <c r="B139" i="2"/>
  <c r="N132" i="2"/>
  <c r="B132" i="2"/>
  <c r="B131" i="2" s="1"/>
  <c r="K128" i="2"/>
  <c r="H128" i="2"/>
  <c r="F128" i="2"/>
  <c r="B119" i="2"/>
  <c r="B113" i="2"/>
  <c r="G128" i="2"/>
  <c r="C128" i="2"/>
  <c r="L100" i="2"/>
  <c r="K100" i="2"/>
  <c r="J100" i="2"/>
  <c r="I100" i="2"/>
  <c r="H100" i="2"/>
  <c r="G100" i="2"/>
  <c r="F100" i="2"/>
  <c r="E100" i="2"/>
  <c r="D100" i="2"/>
  <c r="C100" i="2"/>
  <c r="B80" i="2"/>
  <c r="B66" i="2"/>
  <c r="D57" i="2"/>
  <c r="C57" i="2"/>
  <c r="B57" i="2"/>
  <c r="N52" i="2"/>
  <c r="B52" i="2"/>
  <c r="N39" i="2"/>
  <c r="N37" i="2"/>
  <c r="N36" i="2"/>
  <c r="N35" i="2"/>
  <c r="B34" i="2"/>
  <c r="N33" i="2"/>
  <c r="J32" i="2"/>
  <c r="J38" i="2" s="1"/>
  <c r="E38" i="2"/>
  <c r="I32" i="2"/>
  <c r="I38" i="2" s="1"/>
  <c r="F32" i="2"/>
  <c r="F38" i="2" s="1"/>
  <c r="C32" i="2"/>
  <c r="C38" i="2" s="1"/>
  <c r="B13" i="2"/>
  <c r="N13" i="2" s="1"/>
  <c r="G32" i="2"/>
  <c r="G38" i="2" s="1"/>
  <c r="B21" i="2" l="1"/>
  <c r="N21" i="2" s="1"/>
  <c r="B12" i="2"/>
  <c r="N12" i="2" s="1"/>
  <c r="N11" i="2" s="1"/>
  <c r="B112" i="2"/>
  <c r="B128" i="2" s="1"/>
  <c r="N25" i="2"/>
  <c r="I128" i="2"/>
  <c r="L128" i="2"/>
  <c r="D32" i="2"/>
  <c r="D38" i="2" s="1"/>
  <c r="H32" i="2"/>
  <c r="H38" i="2" s="1"/>
  <c r="L32" i="2"/>
  <c r="L38" i="2" s="1"/>
  <c r="N72" i="2"/>
  <c r="N34" i="2"/>
  <c r="N80" i="2"/>
  <c r="K32" i="2"/>
  <c r="K38" i="2" s="1"/>
  <c r="B72" i="2"/>
  <c r="B11" i="2" l="1"/>
  <c r="B32" i="2" l="1"/>
  <c r="B38" i="2" s="1"/>
  <c r="N32" i="2" l="1"/>
  <c r="N38" i="2" l="1"/>
</calcChain>
</file>

<file path=xl/comments1.xml><?xml version="1.0" encoding="utf-8"?>
<comments xmlns="http://schemas.openxmlformats.org/spreadsheetml/2006/main">
  <authors>
    <author>Manuel Vega Navarrate</author>
    <author>Autor</author>
  </authors>
  <commentList>
    <comment ref="I52" authorId="0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204" authorId="1" shapeId="0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</commentList>
</comments>
</file>

<file path=xl/sharedStrings.xml><?xml version="1.0" encoding="utf-8"?>
<sst xmlns="http://schemas.openxmlformats.org/spreadsheetml/2006/main" count="210" uniqueCount="175">
  <si>
    <t>Comercial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</si>
  <si>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</si>
  <si>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</si>
  <si>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</si>
  <si>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</si>
  <si>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</si>
  <si>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</si>
  <si>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</si>
  <si>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</si>
  <si>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</si>
  <si>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</si>
  <si>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</si>
  <si>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</si>
  <si>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</si>
  <si>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</si>
  <si>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</si>
  <si>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</si>
  <si>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</si>
  <si>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</si>
  <si>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</si>
  <si>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</si>
  <si>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</si>
  <si>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</si>
  <si>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</si>
  <si>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</si>
  <si>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</si>
  <si>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</si>
  <si>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</si>
  <si>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</si>
  <si>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</si>
  <si>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</si>
  <si>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</si>
  <si>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>iv) Resto de los Servicios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</si>
  <si>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</si>
  <si>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</si>
  <si>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</si>
  <si>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</si>
  <si>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</si>
  <si>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</si>
  <si>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</si>
  <si>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</si>
  <si>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</si>
  <si>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</si>
  <si>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</si>
  <si>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</si>
  <si>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</si>
  <si>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</si>
  <si>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</si>
  <si>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</si>
  <si>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</si>
  <si>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</si>
  <si>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</si>
  <si>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</si>
  <si>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</si>
  <si>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</si>
  <si>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</si>
  <si>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</si>
  <si>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</si>
  <si>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Agua Potable</t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</si>
  <si>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</si>
  <si>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</si>
  <si>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</si>
  <si>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</si>
  <si>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</si>
  <si>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</si>
  <si>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</si>
  <si>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</si>
  <si>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</si>
  <si>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</si>
  <si>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</si>
  <si>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</si>
  <si>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</si>
  <si>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</si>
  <si>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</si>
  <si>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</si>
  <si>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</si>
  <si>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</si>
  <si>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</si>
  <si>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</si>
  <si>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Facturación de Agua, Alcant. y Saneamiento en $ (A+B+C+D+E)</t>
  </si>
  <si>
    <t>Cobrado de Agua, Alcant. y Saneamiento en $ (A+B+C+D+E)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</si>
  <si>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</si>
  <si>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</si>
  <si>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</si>
  <si>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</si>
  <si>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</si>
  <si>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</si>
  <si>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</si>
  <si>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</si>
  <si>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</si>
  <si>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</si>
  <si>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</si>
  <si>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</si>
  <si>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</si>
  <si>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</si>
  <si>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</si>
  <si>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</si>
  <si>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</si>
  <si>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</si>
  <si>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</si>
  <si>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</si>
  <si>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</si>
  <si>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</si>
  <si>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</si>
  <si>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</si>
  <si>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</si>
  <si>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_____m3</t>
  </si>
  <si>
    <t xml:space="preserve">               Comercial $  _____m3</t>
  </si>
  <si>
    <t xml:space="preserve">               Industrial $   _____m3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</si>
  <si>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</si>
  <si>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</si>
  <si>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</si>
  <si>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</si>
  <si>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</si>
  <si>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</si>
  <si>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</si>
  <si>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</si>
  <si>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</si>
  <si>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</si>
  <si>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</si>
  <si>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</si>
  <si>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</si>
  <si>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</si>
  <si>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</si>
  <si>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</si>
  <si>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</si>
  <si>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</si>
  <si>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</si>
  <si>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</si>
  <si>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</si>
  <si>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</si>
  <si>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</si>
  <si>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</si>
  <si>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</si>
  <si>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</si>
  <si>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</si>
  <si>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</si>
  <si>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</si>
  <si>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</si>
  <si>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</si>
  <si>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</si>
  <si>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</si>
  <si>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</si>
  <si>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</si>
  <si>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</si>
  <si>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</si>
  <si>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</si>
  <si>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</si>
  <si>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</si>
  <si>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</si>
  <si>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</si>
  <si>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</si>
  <si>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</si>
  <si>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</si>
  <si>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</si>
  <si>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 xml:space="preserve">iii) DFEA Pagados </t>
  </si>
  <si>
    <t>d) Apoyos y transferencias y Otros</t>
  </si>
  <si>
    <t>No. De Cortes Efectivos del Mes</t>
  </si>
  <si>
    <t>* NO REPETIR LAS BONIFICACIONES, DESCUENTOS Y AJUSTES EN LOS GASTOS OPERATIVOS.</t>
  </si>
  <si>
    <t>Cobertura de Alcantarillado</t>
  </si>
  <si>
    <t>Devoluciones de Iva</t>
  </si>
  <si>
    <t>Provisiones CNA</t>
  </si>
  <si>
    <t>JUNTA RURAL DE AGUA Y SANEAMIENTO DE SAN JUANITO</t>
  </si>
  <si>
    <t>NA</t>
  </si>
  <si>
    <t xml:space="preserve">INDICADORES DE RESULTADOS </t>
  </si>
  <si>
    <t>Del 01 de enero al 31 de diciembre de 2022</t>
  </si>
  <si>
    <r>
      <t>Volumen de agua producida en m</t>
    </r>
    <r>
      <rPr>
        <b/>
        <vertAlign val="superscript"/>
        <sz val="11"/>
        <color theme="1"/>
        <rFont val="Arial"/>
        <family val="2"/>
      </rPr>
      <t>3</t>
    </r>
  </si>
  <si>
    <r>
      <t>Volumen de Almacenamiento de los Tanques m</t>
    </r>
    <r>
      <rPr>
        <vertAlign val="superscript"/>
        <sz val="11"/>
        <color theme="1"/>
        <rFont val="Arial"/>
        <family val="2"/>
      </rPr>
      <t>3</t>
    </r>
  </si>
  <si>
    <r>
      <t xml:space="preserve">B) Pensionados y jubilados </t>
    </r>
    <r>
      <rPr>
        <sz val="12"/>
        <color theme="1"/>
        <rFont val="Arial"/>
        <family val="2"/>
      </rPr>
      <t xml:space="preserve">  Confianza</t>
    </r>
  </si>
  <si>
    <t>___________________________________________________</t>
  </si>
  <si>
    <t>MTRO. MANUEL ANTONIO DOM INGUEZ MARISCAL</t>
  </si>
  <si>
    <t>DIRECTOR EJECUTIVO</t>
  </si>
  <si>
    <t>______________________________________________</t>
  </si>
  <si>
    <t>ELVIA PETRA GONZALEZ PEÑA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</si>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</sst>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(* #,##0.00_);_(* \(#,##0.00\);_(* &quot;-&quot;??_);_(@_)"/>
    <numFmt numFmtId="17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176" fontId="14" fillId="0" borderId="3" xfId="4" applyNumberFormat="1" applyFont="1" applyFill="1" applyBorder="1" applyAlignment="1" applyProtection="1">
      <alignment horizontal="right" vertical="center"/>
    </xf>
    <xf numFmtId="176" fontId="16" fillId="0" borderId="5" xfId="4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176" fontId="9" fillId="0" borderId="0" xfId="3" applyNumberFormat="1" applyFont="1" applyFill="1"/>
    <xf numFmtId="176" fontId="10" fillId="0" borderId="0" xfId="3" applyNumberFormat="1" applyFont="1" applyFill="1" applyAlignment="1">
      <alignment horizontal="center"/>
    </xf>
    <xf numFmtId="176" fontId="11" fillId="0" borderId="0" xfId="3" applyNumberFormat="1" applyFont="1" applyFill="1" applyAlignment="1">
      <alignment horizontal="center"/>
    </xf>
    <xf numFmtId="176" fontId="2" fillId="0" borderId="0" xfId="0" applyNumberFormat="1" applyFont="1" applyFill="1"/>
    <xf numFmtId="176" fontId="12" fillId="0" borderId="0" xfId="3" applyNumberFormat="1" applyFont="1" applyFill="1" applyAlignment="1">
      <alignment horizontal="center"/>
    </xf>
    <xf numFmtId="176" fontId="11" fillId="0" borderId="1" xfId="3" applyNumberFormat="1" applyFont="1" applyFill="1" applyBorder="1" applyAlignment="1">
      <alignment horizontal="center" vertical="center"/>
    </xf>
    <xf numFmtId="176" fontId="11" fillId="0" borderId="1" xfId="3" applyNumberFormat="1" applyFont="1" applyFill="1" applyBorder="1" applyAlignment="1">
      <alignment horizontal="center" vertical="center" wrapText="1"/>
    </xf>
    <xf numFmtId="176" fontId="11" fillId="0" borderId="0" xfId="3" applyNumberFormat="1" applyFont="1" applyFill="1" applyAlignment="1">
      <alignment horizontal="center" vertical="center"/>
    </xf>
    <xf numFmtId="176" fontId="11" fillId="0" borderId="0" xfId="3" applyNumberFormat="1" applyFont="1" applyFill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left" vertical="center"/>
    </xf>
    <xf numFmtId="176" fontId="15" fillId="0" borderId="4" xfId="0" applyNumberFormat="1" applyFont="1" applyFill="1" applyBorder="1" applyAlignment="1">
      <alignment horizontal="left" vertical="center" indent="2"/>
    </xf>
    <xf numFmtId="176" fontId="16" fillId="0" borderId="5" xfId="4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>
      <alignment horizontal="left" vertical="center" indent="4"/>
    </xf>
    <xf numFmtId="176" fontId="16" fillId="0" borderId="4" xfId="0" applyNumberFormat="1" applyFont="1" applyFill="1" applyBorder="1" applyAlignment="1">
      <alignment horizontal="left" vertical="center" indent="6"/>
    </xf>
    <xf numFmtId="176" fontId="16" fillId="0" borderId="4" xfId="0" applyNumberFormat="1" applyFont="1" applyFill="1" applyBorder="1" applyAlignment="1">
      <alignment horizontal="left" vertical="center" indent="4"/>
    </xf>
    <xf numFmtId="176" fontId="16" fillId="0" borderId="4" xfId="0" applyNumberFormat="1" applyFont="1" applyFill="1" applyBorder="1" applyAlignment="1">
      <alignment horizontal="left" vertical="center" indent="2"/>
    </xf>
    <xf numFmtId="176" fontId="11" fillId="0" borderId="4" xfId="0" applyNumberFormat="1" applyFont="1" applyFill="1" applyBorder="1" applyAlignment="1">
      <alignment horizontal="left" vertical="center"/>
    </xf>
    <xf numFmtId="176" fontId="14" fillId="0" borderId="5" xfId="4" applyNumberFormat="1" applyFont="1" applyFill="1" applyBorder="1" applyAlignment="1" applyProtection="1">
      <alignment horizontal="right" vertical="center"/>
    </xf>
    <xf numFmtId="176" fontId="13" fillId="0" borderId="4" xfId="0" quotePrefix="1" applyNumberFormat="1" applyFont="1" applyFill="1" applyBorder="1" applyAlignment="1">
      <alignment horizontal="left" vertical="center" indent="4"/>
    </xf>
    <xf numFmtId="176" fontId="17" fillId="0" borderId="4" xfId="0" applyNumberFormat="1" applyFont="1" applyFill="1" applyBorder="1" applyAlignment="1">
      <alignment horizontal="right" vertical="center"/>
    </xf>
    <xf numFmtId="176" fontId="14" fillId="0" borderId="4" xfId="0" applyNumberFormat="1" applyFont="1" applyFill="1" applyBorder="1" applyAlignment="1">
      <alignment horizontal="center" vertical="center"/>
    </xf>
    <xf numFmtId="176" fontId="16" fillId="0" borderId="0" xfId="5" applyNumberFormat="1" applyFont="1" applyFill="1"/>
    <xf numFmtId="176" fontId="9" fillId="0" borderId="6" xfId="3" applyNumberFormat="1" applyFont="1" applyFill="1" applyBorder="1"/>
    <xf numFmtId="176" fontId="16" fillId="0" borderId="7" xfId="4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>
      <alignment horizontal="left" vertical="center" indent="2"/>
    </xf>
    <xf numFmtId="176" fontId="16" fillId="0" borderId="5" xfId="1" applyNumberFormat="1" applyFont="1" applyFill="1" applyBorder="1" applyAlignment="1" applyProtection="1">
      <alignment horizontal="right" vertical="center"/>
      <protection locked="0"/>
    </xf>
    <xf numFmtId="176" fontId="16" fillId="0" borderId="4" xfId="0" applyNumberFormat="1" applyFont="1" applyFill="1" applyBorder="1" applyAlignment="1">
      <alignment horizontal="left" vertical="center"/>
    </xf>
    <xf numFmtId="176" fontId="16" fillId="0" borderId="5" xfId="2" applyNumberFormat="1" applyFont="1" applyFill="1" applyBorder="1" applyAlignment="1" applyProtection="1">
      <alignment horizontal="right" vertical="center"/>
      <protection locked="0"/>
    </xf>
    <xf numFmtId="176" fontId="14" fillId="0" borderId="4" xfId="5" applyNumberFormat="1" applyFont="1" applyFill="1" applyBorder="1"/>
    <xf numFmtId="176" fontId="14" fillId="0" borderId="0" xfId="5" applyNumberFormat="1" applyFont="1" applyFill="1"/>
    <xf numFmtId="176" fontId="14" fillId="0" borderId="4" xfId="4" applyNumberFormat="1" applyFont="1" applyFill="1" applyBorder="1" applyAlignment="1" applyProtection="1">
      <alignment horizontal="left" indent="1"/>
    </xf>
    <xf numFmtId="176" fontId="16" fillId="0" borderId="5" xfId="4" applyNumberFormat="1" applyFont="1" applyFill="1" applyBorder="1" applyProtection="1"/>
    <xf numFmtId="176" fontId="16" fillId="0" borderId="4" xfId="4" applyNumberFormat="1" applyFont="1" applyFill="1" applyBorder="1" applyAlignment="1" applyProtection="1">
      <alignment horizontal="left" indent="1"/>
    </xf>
    <xf numFmtId="176" fontId="16" fillId="0" borderId="5" xfId="4" applyNumberFormat="1" applyFont="1" applyFill="1" applyBorder="1" applyProtection="1">
      <protection locked="0"/>
    </xf>
    <xf numFmtId="176" fontId="15" fillId="0" borderId="4" xfId="0" applyNumberFormat="1" applyFont="1" applyFill="1" applyBorder="1" applyAlignment="1">
      <alignment horizontal="left" vertical="center" indent="3"/>
    </xf>
    <xf numFmtId="176" fontId="14" fillId="0" borderId="5" xfId="4" applyNumberFormat="1" applyFont="1" applyFill="1" applyBorder="1" applyAlignment="1" applyProtection="1">
      <alignment horizontal="right" vertical="center"/>
      <protection locked="0"/>
    </xf>
    <xf numFmtId="176" fontId="16" fillId="0" borderId="5" xfId="6" applyNumberFormat="1" applyFont="1" applyFill="1" applyBorder="1" applyProtection="1"/>
    <xf numFmtId="176" fontId="16" fillId="0" borderId="4" xfId="4" quotePrefix="1" applyNumberFormat="1" applyFont="1" applyFill="1" applyBorder="1" applyAlignment="1" applyProtection="1">
      <alignment horizontal="left" indent="3"/>
    </xf>
    <xf numFmtId="176" fontId="14" fillId="0" borderId="4" xfId="0" applyNumberFormat="1" applyFont="1" applyFill="1" applyBorder="1" applyAlignment="1">
      <alignment horizontal="left" vertical="center" indent="2"/>
    </xf>
    <xf numFmtId="176" fontId="14" fillId="0" borderId="4" xfId="0" applyNumberFormat="1" applyFont="1" applyFill="1" applyBorder="1" applyAlignment="1">
      <alignment horizontal="left"/>
    </xf>
    <xf numFmtId="176" fontId="16" fillId="0" borderId="5" xfId="4" applyNumberFormat="1" applyFont="1" applyFill="1" applyBorder="1" applyAlignment="1" applyProtection="1">
      <alignment horizontal="right"/>
      <protection locked="0"/>
    </xf>
    <xf numFmtId="176" fontId="14" fillId="0" borderId="5" xfId="2" applyNumberFormat="1" applyFont="1" applyFill="1" applyBorder="1" applyAlignment="1" applyProtection="1">
      <alignment horizontal="right" vertical="center"/>
      <protection locked="0"/>
    </xf>
    <xf numFmtId="176" fontId="14" fillId="0" borderId="8" xfId="4" quotePrefix="1" applyNumberFormat="1" applyFont="1" applyFill="1" applyBorder="1" applyAlignment="1" applyProtection="1">
      <alignment vertical="center" wrapText="1"/>
    </xf>
    <xf numFmtId="176" fontId="16" fillId="0" borderId="5" xfId="4" applyNumberFormat="1" applyFont="1" applyFill="1" applyBorder="1" applyAlignment="1" applyProtection="1">
      <alignment vertical="center"/>
      <protection locked="0"/>
    </xf>
    <xf numFmtId="176" fontId="16" fillId="0" borderId="9" xfId="4" applyNumberFormat="1" applyFont="1" applyFill="1" applyBorder="1" applyAlignment="1" applyProtection="1">
      <alignment horizontal="right" vertical="center"/>
      <protection locked="0"/>
    </xf>
    <xf numFmtId="176" fontId="16" fillId="0" borderId="10" xfId="4" applyNumberFormat="1" applyFont="1" applyFill="1" applyBorder="1" applyAlignment="1" applyProtection="1">
      <alignment horizontal="right" vertical="center"/>
      <protection locked="0"/>
    </xf>
    <xf numFmtId="176" fontId="16" fillId="0" borderId="4" xfId="0" applyNumberFormat="1" applyFont="1" applyFill="1" applyBorder="1" applyAlignment="1">
      <alignment horizontal="left"/>
    </xf>
    <xf numFmtId="176" fontId="0" fillId="0" borderId="0" xfId="0" applyNumberFormat="1" applyFont="1" applyFill="1" applyAlignment="1"/>
    <xf numFmtId="176" fontId="16" fillId="0" borderId="11" xfId="5" applyNumberFormat="1" applyFont="1" applyFill="1" applyBorder="1"/>
    <xf numFmtId="176" fontId="16" fillId="0" borderId="12" xfId="5" applyNumberFormat="1" applyFont="1" applyFill="1" applyBorder="1" applyAlignment="1">
      <alignment horizontal="right"/>
    </xf>
    <xf numFmtId="176" fontId="16" fillId="0" borderId="13" xfId="5" applyNumberFormat="1" applyFont="1" applyFill="1" applyBorder="1"/>
    <xf numFmtId="176" fontId="16" fillId="0" borderId="14" xfId="5" applyNumberFormat="1" applyFont="1" applyFill="1" applyBorder="1" applyAlignment="1">
      <alignment horizontal="left" indent="1"/>
    </xf>
    <xf numFmtId="176" fontId="16" fillId="0" borderId="5" xfId="5" applyNumberFormat="1" applyFont="1" applyFill="1" applyBorder="1" applyAlignment="1" applyProtection="1">
      <alignment horizontal="right"/>
      <protection locked="0"/>
    </xf>
    <xf numFmtId="176" fontId="16" fillId="0" borderId="9" xfId="5" applyNumberFormat="1" applyFont="1" applyFill="1" applyBorder="1" applyAlignment="1" applyProtection="1">
      <alignment horizontal="right"/>
      <protection locked="0"/>
    </xf>
    <xf numFmtId="176" fontId="14" fillId="0" borderId="15" xfId="4" applyNumberFormat="1" applyFont="1" applyFill="1" applyBorder="1" applyAlignment="1" applyProtection="1">
      <alignment horizontal="right" vertical="center"/>
    </xf>
    <xf numFmtId="176" fontId="14" fillId="0" borderId="12" xfId="4" applyNumberFormat="1" applyFont="1" applyFill="1" applyBorder="1" applyAlignment="1" applyProtection="1">
      <alignment horizontal="right" vertical="center"/>
    </xf>
    <xf numFmtId="176" fontId="16" fillId="0" borderId="16" xfId="0" applyNumberFormat="1" applyFont="1" applyFill="1" applyBorder="1" applyAlignment="1">
      <alignment horizontal="left" vertical="center"/>
    </xf>
    <xf numFmtId="176" fontId="16" fillId="0" borderId="17" xfId="4" applyNumberFormat="1" applyFont="1" applyFill="1" applyBorder="1" applyAlignment="1" applyProtection="1">
      <alignment horizontal="right" vertical="center"/>
      <protection locked="0"/>
    </xf>
    <xf numFmtId="176" fontId="16" fillId="0" borderId="18" xfId="4" applyNumberFormat="1" applyFont="1" applyFill="1" applyBorder="1" applyAlignment="1" applyProtection="1">
      <alignment horizontal="right" vertical="center"/>
      <protection locked="0"/>
    </xf>
    <xf numFmtId="176" fontId="16" fillId="0" borderId="19" xfId="4" applyNumberFormat="1" applyFont="1" applyFill="1" applyBorder="1" applyAlignment="1" applyProtection="1">
      <alignment horizontal="right" vertical="center"/>
      <protection locked="0"/>
    </xf>
    <xf numFmtId="176" fontId="16" fillId="0" borderId="0" xfId="5" applyNumberFormat="1" applyFont="1" applyFill="1" applyAlignment="1">
      <alignment horizontal="center"/>
    </xf>
  </cellXfs>
  <cellStyles count="13">
    <cellStyle name="Millares" xfId="1" builtinId="3"/>
    <cellStyle name="Millares 2" xfId="4"/>
    <cellStyle name="Millares 2 2" xfId="6"/>
    <cellStyle name="Millares 2 2 2" xfId="11"/>
    <cellStyle name="Millares 3" xfId="10"/>
    <cellStyle name="Millares 4" xfId="8"/>
    <cellStyle name="Moneda 2" xfId="7"/>
    <cellStyle name="Moneda 3" xfId="12"/>
    <cellStyle name="Normal" xfId="0" builtinId="0"/>
    <cellStyle name="Normal 2_ALDAMA 03 MAR 2009 MODIF_PIGOO CONCENTRADOPROG_INDIC_GESTION ORG  OP rvh" xfId="5"/>
    <cellStyle name="Normal 3" xfId="9"/>
    <cellStyle name="Normal_FORMATO DEL PPTO. 2002  SEPT. 4" xfId="3"/>
    <cellStyle name="Porcentaje" xfId="2" builtinId="5"/>
  </cellStyles>
  <dxfs count="0"/>
  <tableStyles count="0" defaultTableStyle="TableStyleMedium2" defaultPivotStyle="PivotStyleLight16"/>
  <colors>
    <mruColors>
      <color rgb="FFEA38F8"/>
      <color rgb="FF0000CC"/>
      <color rgb="FF5D2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:a16="http://schemas.microsoft.com/office/drawing/2014/main" xmlns="" id="{DB22CA2D-6D9E-4E90-8C6D-094532DD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:a16="http://schemas.microsoft.com/office/drawing/2014/main" xmlns="" id="{151DD97F-1B0C-4E53-BC03-9B46FEA3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214"/>
  <sheetViews>
    <sheetView tabSelected="1" view="pageBreakPreview" zoomScaleNormal="94" zoomScaleSheetLayoutView="100" workbookViewId="0">
      <selection activeCell="A4" sqref="A4:N4"/>
    </sheetView>
  </sheetViews>
  <sheetFormatPr baseColWidth="10" defaultRowHeight="14.4" x14ac:dyDescent="0.3"/>
  <cols>
    <col min="1" max="1" width="66.5546875" style="26" customWidth="1"/>
    <col min="2" max="2" width="20.33203125" style="26" customWidth="1"/>
    <col min="3" max="3" width="24.6640625" style="26" customWidth="1"/>
    <col min="4" max="5" width="22" style="26" customWidth="1"/>
    <col min="6" max="6" width="21.44140625" style="26" customWidth="1"/>
    <col min="7" max="7" width="20.109375" style="26" customWidth="1"/>
    <col min="8" max="8" width="21" style="26" customWidth="1"/>
    <col min="9" max="9" width="20.33203125" style="26" customWidth="1"/>
    <col min="10" max="10" width="22.109375" style="26" customWidth="1"/>
    <col min="11" max="11" width="21.44140625" style="26" customWidth="1"/>
    <col min="12" max="12" width="21.33203125" style="26" customWidth="1"/>
    <col min="13" max="13" width="23.109375" style="26" customWidth="1"/>
    <col min="14" max="14" width="21.109375" style="26" customWidth="1"/>
    <col min="15" max="15" width="4.109375" style="4" customWidth="1"/>
    <col min="16" max="16" width="22" style="4" customWidth="1"/>
    <col min="17" max="17" width="21.33203125" style="4" customWidth="1"/>
    <col min="18" max="18" width="11.44140625" style="4" customWidth="1"/>
    <col min="19" max="16384" width="11.5546875" style="4"/>
  </cols>
  <sheetData>
    <row r="1" spans="1:14" ht="21" x14ac:dyDescent="0.4">
      <c r="A1" s="3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399999999999999" x14ac:dyDescent="0.3">
      <c r="A3" s="6" t="s">
        <v>164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6" x14ac:dyDescent="0.3">
      <c r="A4" s="7" t="s">
        <v>165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8.2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8.2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6" hidden="1" x14ac:dyDescent="0.3">
      <c r="A8" s="8"/>
      <c r="B8" s="9"/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/>
    </row>
    <row r="9" spans="1:14" ht="15.6" x14ac:dyDescent="0.3">
      <c r="A9" s="10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11" t="s">
        <v>14</v>
      </c>
    </row>
    <row r="10" spans="1:14" ht="15.6" x14ac:dyDescent="0.3">
      <c r="A10" s="12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.6" x14ac:dyDescent="0.3">
      <c r="A11" s="14" t="s">
        <v>16</v>
      </c>
      <c r="B11" s="1">
        <f>+B12+B19</f>
        <v>511523.31000000006</v>
      </c>
      <c r="C11" s="1">
        <f t="shared" ref="C11:M11" si="0">+C12+C19</f>
        <v>418330.1</v>
      </c>
      <c r="D11" s="1">
        <f t="shared" si="0"/>
        <v>681773</v>
      </c>
      <c r="E11" s="1">
        <f t="shared" si="0"/>
        <v>448122.97</v>
      </c>
      <c r="F11" s="1">
        <f t="shared" si="0"/>
        <v>580297.7699999999</v>
      </c>
      <c r="G11" s="1">
        <f t="shared" si="0"/>
        <v>435528.07999999996</v>
      </c>
      <c r="H11" s="1">
        <f t="shared" si="0"/>
        <v>572430.89000000013</v>
      </c>
      <c r="I11" s="1">
        <f t="shared" si="0"/>
        <v>473624.48999999993</v>
      </c>
      <c r="J11" s="1">
        <f t="shared" si="0"/>
        <v>400988.89999999997</v>
      </c>
      <c r="K11" s="1">
        <f t="shared" si="0"/>
        <v>464947.48</v>
      </c>
      <c r="L11" s="1">
        <f t="shared" si="0"/>
        <v>504447.89999999997</v>
      </c>
      <c r="M11" s="1">
        <f t="shared" si="0"/>
        <v>522848.39</v>
      </c>
      <c r="N11" s="1">
        <f>+N12+N19</f>
        <v>6014863.2800000012</v>
      </c>
    </row>
    <row r="12" spans="1:14" ht="15" x14ac:dyDescent="0.3">
      <c r="A12" s="15" t="s">
        <v>17</v>
      </c>
      <c r="B12" s="16">
        <f>B13+B16+B17</f>
        <v>511523.31000000006</v>
      </c>
      <c r="C12" s="16">
        <f t="shared" ref="C12:G12" si="1">C13+C16+C17</f>
        <v>418330.1</v>
      </c>
      <c r="D12" s="16">
        <f t="shared" si="1"/>
        <v>402878.66000000003</v>
      </c>
      <c r="E12" s="16">
        <f t="shared" si="1"/>
        <v>448122.97</v>
      </c>
      <c r="F12" s="16">
        <f t="shared" si="1"/>
        <v>580297.7699999999</v>
      </c>
      <c r="G12" s="16">
        <f t="shared" si="1"/>
        <v>435528.07999999996</v>
      </c>
      <c r="H12" s="16">
        <f t="shared" ref="H12:M12" si="2">H13+H16+H17</f>
        <v>572430.89000000013</v>
      </c>
      <c r="I12" s="16">
        <f>I13+I16+I17</f>
        <v>473624.48999999993</v>
      </c>
      <c r="J12" s="16">
        <f t="shared" si="2"/>
        <v>400988.89999999997</v>
      </c>
      <c r="K12" s="16">
        <f t="shared" si="2"/>
        <v>464947.48</v>
      </c>
      <c r="L12" s="16">
        <f t="shared" si="2"/>
        <v>504447.89999999997</v>
      </c>
      <c r="M12" s="16">
        <f t="shared" si="2"/>
        <v>498738.4</v>
      </c>
      <c r="N12" s="16">
        <f>SUM(B12:M12)</f>
        <v>5711858.9500000011</v>
      </c>
    </row>
    <row r="13" spans="1:14" ht="15" x14ac:dyDescent="0.3">
      <c r="A13" s="17" t="s">
        <v>18</v>
      </c>
      <c r="B13" s="16">
        <f>+B14+B15</f>
        <v>588661.76000000001</v>
      </c>
      <c r="C13" s="16">
        <f>+C14+C15</f>
        <v>602874.38</v>
      </c>
      <c r="D13" s="16">
        <f>+D14+D15</f>
        <v>465962.89</v>
      </c>
      <c r="E13" s="16">
        <f t="shared" ref="E13:M13" si="3">+E14+E15</f>
        <v>513453.06</v>
      </c>
      <c r="F13" s="16">
        <f>+F14+F15</f>
        <v>856876.08</v>
      </c>
      <c r="G13" s="16">
        <f>+G14+G15</f>
        <v>543955.99</v>
      </c>
      <c r="H13" s="16">
        <f>+H14+H15</f>
        <v>1030586.17</v>
      </c>
      <c r="I13" s="16">
        <f t="shared" si="3"/>
        <v>566641.81999999995</v>
      </c>
      <c r="J13" s="16">
        <f t="shared" si="3"/>
        <v>487591.62</v>
      </c>
      <c r="K13" s="16">
        <f t="shared" si="3"/>
        <v>530367.94999999995</v>
      </c>
      <c r="L13" s="16">
        <f t="shared" si="3"/>
        <v>554775.34</v>
      </c>
      <c r="M13" s="16">
        <f t="shared" si="3"/>
        <v>588880.93000000005</v>
      </c>
      <c r="N13" s="16">
        <f>SUM(B13:M13)</f>
        <v>7330627.9900000002</v>
      </c>
    </row>
    <row r="14" spans="1:14" x14ac:dyDescent="0.3">
      <c r="A14" s="18" t="s">
        <v>19</v>
      </c>
      <c r="B14" s="16">
        <v>588661.76000000001</v>
      </c>
      <c r="C14" s="16">
        <v>602874.38</v>
      </c>
      <c r="D14" s="16">
        <v>465962.89</v>
      </c>
      <c r="E14" s="16">
        <v>513453.06</v>
      </c>
      <c r="F14" s="16">
        <v>856876.08</v>
      </c>
      <c r="G14" s="16">
        <v>543955.99</v>
      </c>
      <c r="H14" s="16">
        <v>1030586.17</v>
      </c>
      <c r="I14" s="16">
        <v>566641.81999999995</v>
      </c>
      <c r="J14" s="16">
        <v>487591.62</v>
      </c>
      <c r="K14" s="16">
        <v>530367.94999999995</v>
      </c>
      <c r="L14" s="16">
        <v>554775.34</v>
      </c>
      <c r="M14" s="16">
        <v>588880.93000000005</v>
      </c>
      <c r="N14" s="16">
        <f>SUM(B14:M14)</f>
        <v>7330627.9900000002</v>
      </c>
    </row>
    <row r="15" spans="1:14" x14ac:dyDescent="0.3">
      <c r="A15" s="18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3">
      <c r="A16" s="19" t="s">
        <v>21</v>
      </c>
      <c r="B16" s="16">
        <v>-41643.72</v>
      </c>
      <c r="C16" s="16">
        <v>-139239.13</v>
      </c>
      <c r="D16" s="16">
        <v>-50451.25</v>
      </c>
      <c r="E16" s="16">
        <v>-48880.77</v>
      </c>
      <c r="F16" s="16">
        <v>-28710.66</v>
      </c>
      <c r="G16" s="16">
        <v>-21656.59</v>
      </c>
      <c r="H16" s="16">
        <v>-23126.87</v>
      </c>
      <c r="I16" s="16">
        <v>-35009.870000000003</v>
      </c>
      <c r="J16" s="16">
        <v>-30959.95</v>
      </c>
      <c r="K16" s="16">
        <v>-23110.99</v>
      </c>
      <c r="L16" s="16">
        <v>-26962.89</v>
      </c>
      <c r="M16" s="16">
        <v>-43752.67</v>
      </c>
      <c r="N16" s="16"/>
    </row>
    <row r="17" spans="1:14" x14ac:dyDescent="0.3">
      <c r="A17" s="19" t="s">
        <v>22</v>
      </c>
      <c r="B17" s="16">
        <v>-35494.730000000003</v>
      </c>
      <c r="C17" s="16">
        <v>-45305.15</v>
      </c>
      <c r="D17" s="16">
        <v>-12632.98</v>
      </c>
      <c r="E17" s="16">
        <v>-16449.32</v>
      </c>
      <c r="F17" s="16">
        <v>-247867.65</v>
      </c>
      <c r="G17" s="16">
        <v>-86771.32</v>
      </c>
      <c r="H17" s="16">
        <v>-435028.41</v>
      </c>
      <c r="I17" s="16">
        <v>-58007.46</v>
      </c>
      <c r="J17" s="16">
        <v>-55642.77</v>
      </c>
      <c r="K17" s="16">
        <v>-42309.48</v>
      </c>
      <c r="L17" s="16">
        <v>-23364.55</v>
      </c>
      <c r="M17" s="16">
        <v>-46389.86</v>
      </c>
      <c r="N17" s="16"/>
    </row>
    <row r="18" spans="1:14" x14ac:dyDescent="0.3">
      <c r="A18" s="19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3">
      <c r="A19" s="20" t="s">
        <v>24</v>
      </c>
      <c r="B19" s="16">
        <v>0</v>
      </c>
      <c r="C19" s="16">
        <v>0</v>
      </c>
      <c r="D19" s="16">
        <v>278894.34000000003</v>
      </c>
      <c r="E19" s="16"/>
      <c r="F19" s="16">
        <v>0</v>
      </c>
      <c r="G19" s="16"/>
      <c r="H19" s="16"/>
      <c r="I19" s="16"/>
      <c r="J19" s="16"/>
      <c r="K19" s="16"/>
      <c r="L19" s="16"/>
      <c r="M19" s="16">
        <v>24109.99</v>
      </c>
      <c r="N19" s="16">
        <f>B19+C19+D19+E19+F19+G19+H19+I19+J19+K19+L19+M19</f>
        <v>303004.33</v>
      </c>
    </row>
    <row r="20" spans="1:14" x14ac:dyDescent="0.3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6" x14ac:dyDescent="0.3">
      <c r="A21" s="21" t="s">
        <v>25</v>
      </c>
      <c r="B21" s="22">
        <f>+B22+B34+B35</f>
        <v>370922.23</v>
      </c>
      <c r="C21" s="22">
        <f t="shared" ref="C21:I21" si="4">+C22+C34+C35</f>
        <v>409808.25</v>
      </c>
      <c r="D21" s="22">
        <f t="shared" si="4"/>
        <v>473445.44999999995</v>
      </c>
      <c r="E21" s="22">
        <f t="shared" si="4"/>
        <v>366359.29</v>
      </c>
      <c r="F21" s="22">
        <f t="shared" si="4"/>
        <v>487315.11</v>
      </c>
      <c r="G21" s="22">
        <f t="shared" si="4"/>
        <v>429843.83</v>
      </c>
      <c r="H21" s="22">
        <f t="shared" si="4"/>
        <v>447366.93999999994</v>
      </c>
      <c r="I21" s="22">
        <f t="shared" si="4"/>
        <v>415153.34</v>
      </c>
      <c r="J21" s="22">
        <f t="shared" ref="J21:K21" si="5">+J22+J34+J35</f>
        <v>481694.45000000007</v>
      </c>
      <c r="K21" s="22">
        <f t="shared" si="5"/>
        <v>558224.35</v>
      </c>
      <c r="L21" s="22">
        <f>+L22+L34+L35</f>
        <v>396760.42000000004</v>
      </c>
      <c r="M21" s="22">
        <f>+M22+M34+M35</f>
        <v>655874.80999999994</v>
      </c>
      <c r="N21" s="22">
        <f>SUM(B21:M21)</f>
        <v>5492768.4699999997</v>
      </c>
    </row>
    <row r="22" spans="1:14" ht="15" x14ac:dyDescent="0.3">
      <c r="A22" s="15" t="s">
        <v>26</v>
      </c>
      <c r="B22" s="22">
        <f>+B23+B24+B25+B30</f>
        <v>370922.23</v>
      </c>
      <c r="C22" s="22">
        <f>+C23+C24+C25+C30</f>
        <v>409808.25</v>
      </c>
      <c r="D22" s="22">
        <f t="shared" ref="D22:M22" si="6">+D23+D24+D25+D30</f>
        <v>473445.44999999995</v>
      </c>
      <c r="E22" s="22">
        <f>+E23+E24+E25+E30</f>
        <v>366359.29</v>
      </c>
      <c r="F22" s="22">
        <f t="shared" si="6"/>
        <v>487315.11</v>
      </c>
      <c r="G22" s="22">
        <f>+G23+G24+G25+G30</f>
        <v>429843.83</v>
      </c>
      <c r="H22" s="22">
        <f t="shared" si="6"/>
        <v>447366.93999999994</v>
      </c>
      <c r="I22" s="22">
        <f>+I23+I24+I25+I30</f>
        <v>415153.34</v>
      </c>
      <c r="J22" s="22">
        <f>+J23+J24+J25+J30</f>
        <v>481694.45000000007</v>
      </c>
      <c r="K22" s="22">
        <f t="shared" si="6"/>
        <v>558224.35</v>
      </c>
      <c r="L22" s="22">
        <f t="shared" si="6"/>
        <v>396760.42000000004</v>
      </c>
      <c r="M22" s="22">
        <f t="shared" si="6"/>
        <v>655874.80999999994</v>
      </c>
      <c r="N22" s="22">
        <f>SUM(B22:M22)</f>
        <v>5492768.4699999997</v>
      </c>
    </row>
    <row r="23" spans="1:14" x14ac:dyDescent="0.3">
      <c r="A23" s="19" t="s">
        <v>27</v>
      </c>
      <c r="B23" s="16">
        <v>176487.19</v>
      </c>
      <c r="C23" s="16">
        <v>175572.14</v>
      </c>
      <c r="D23" s="16">
        <v>175222.92</v>
      </c>
      <c r="E23" s="16">
        <v>207687.62</v>
      </c>
      <c r="F23" s="16">
        <v>185249.1</v>
      </c>
      <c r="G23" s="16">
        <v>187334.1</v>
      </c>
      <c r="H23" s="16">
        <v>188067.61</v>
      </c>
      <c r="I23" s="16">
        <v>185618.66</v>
      </c>
      <c r="J23" s="16">
        <v>190090.92</v>
      </c>
      <c r="K23" s="16">
        <v>191380.99</v>
      </c>
      <c r="L23" s="16">
        <v>206403.15</v>
      </c>
      <c r="M23" s="16">
        <v>176569.57</v>
      </c>
      <c r="N23" s="16"/>
    </row>
    <row r="24" spans="1:14" x14ac:dyDescent="0.3">
      <c r="A24" s="19" t="s">
        <v>28</v>
      </c>
      <c r="B24" s="16">
        <v>42973.21</v>
      </c>
      <c r="C24" s="16">
        <v>80710.59</v>
      </c>
      <c r="D24" s="16">
        <v>135703.82999999999</v>
      </c>
      <c r="E24" s="16">
        <v>42127.99</v>
      </c>
      <c r="F24" s="16">
        <v>130784.1</v>
      </c>
      <c r="G24" s="16">
        <v>47775.73</v>
      </c>
      <c r="H24" s="16">
        <v>67803.990000000005</v>
      </c>
      <c r="I24" s="16">
        <v>78704.649999999994</v>
      </c>
      <c r="J24" s="16">
        <v>82106.13</v>
      </c>
      <c r="K24" s="16">
        <v>166003.26</v>
      </c>
      <c r="L24" s="16">
        <v>35083.31</v>
      </c>
      <c r="M24" s="16">
        <v>278383.46999999997</v>
      </c>
      <c r="N24" s="16"/>
    </row>
    <row r="25" spans="1:14" x14ac:dyDescent="0.3">
      <c r="A25" s="19" t="s">
        <v>29</v>
      </c>
      <c r="B25" s="16">
        <f>+B26+B27+B28+B29</f>
        <v>151461.82999999999</v>
      </c>
      <c r="C25" s="16">
        <f>+C26+C27+C28+C29</f>
        <v>153525.51999999999</v>
      </c>
      <c r="D25" s="16">
        <f>+D26+D27+D28+D29</f>
        <v>162518.69999999998</v>
      </c>
      <c r="E25" s="16">
        <f>+E26+E27+E28+E29</f>
        <v>116543.68000000001</v>
      </c>
      <c r="F25" s="16">
        <f t="shared" ref="F25:M25" si="7">+F26+F27+F28+F29</f>
        <v>171281.91</v>
      </c>
      <c r="G25" s="16">
        <f>+G26+G27+G28+G29</f>
        <v>194734</v>
      </c>
      <c r="H25" s="16">
        <f t="shared" si="7"/>
        <v>191495.34</v>
      </c>
      <c r="I25" s="16">
        <f t="shared" si="7"/>
        <v>150830.03000000003</v>
      </c>
      <c r="J25" s="16">
        <f t="shared" si="7"/>
        <v>209497.4</v>
      </c>
      <c r="K25" s="16">
        <f t="shared" si="7"/>
        <v>200840.09999999998</v>
      </c>
      <c r="L25" s="16">
        <f t="shared" si="7"/>
        <v>155273.96000000002</v>
      </c>
      <c r="M25" s="16">
        <f t="shared" si="7"/>
        <v>200921.77</v>
      </c>
      <c r="N25" s="16">
        <f>+N26+N27+N28+N29</f>
        <v>0</v>
      </c>
    </row>
    <row r="26" spans="1:14" x14ac:dyDescent="0.3">
      <c r="A26" s="18" t="s">
        <v>30</v>
      </c>
      <c r="B26" s="16">
        <v>87131.9</v>
      </c>
      <c r="C26" s="16">
        <v>84684.479999999996</v>
      </c>
      <c r="D26" s="16">
        <v>78725</v>
      </c>
      <c r="E26" s="16">
        <v>85851.72</v>
      </c>
      <c r="F26" s="16">
        <v>127493.1</v>
      </c>
      <c r="G26" s="16">
        <v>124605.17</v>
      </c>
      <c r="H26" s="16">
        <v>107849.14</v>
      </c>
      <c r="I26" s="16">
        <v>110050.86</v>
      </c>
      <c r="J26" s="16">
        <v>103978.45</v>
      </c>
      <c r="K26" s="16">
        <v>112334.48</v>
      </c>
      <c r="L26" s="16">
        <v>108068.1</v>
      </c>
      <c r="M26" s="16">
        <v>123316.38</v>
      </c>
      <c r="N26" s="16"/>
    </row>
    <row r="27" spans="1:14" x14ac:dyDescent="0.3">
      <c r="A27" s="18" t="s">
        <v>31</v>
      </c>
      <c r="B27" s="16">
        <v>25484.17</v>
      </c>
      <c r="C27" s="16">
        <v>22393.19</v>
      </c>
      <c r="D27" s="16">
        <v>20143.93</v>
      </c>
      <c r="E27" s="16">
        <v>22400.85</v>
      </c>
      <c r="F27" s="16">
        <v>29014.89</v>
      </c>
      <c r="G27" s="16">
        <v>21704.85</v>
      </c>
      <c r="H27" s="16">
        <v>28618.49</v>
      </c>
      <c r="I27" s="16">
        <v>23681.22</v>
      </c>
      <c r="J27" s="16">
        <v>20049.45</v>
      </c>
      <c r="K27" s="16">
        <v>24387.73</v>
      </c>
      <c r="L27" s="16">
        <v>23848.75</v>
      </c>
      <c r="M27" s="16">
        <v>23897.62</v>
      </c>
      <c r="N27" s="16"/>
    </row>
    <row r="28" spans="1:14" x14ac:dyDescent="0.3">
      <c r="A28" s="18" t="s">
        <v>155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3">
      <c r="A29" s="18" t="s">
        <v>32</v>
      </c>
      <c r="B29" s="16">
        <v>38845.760000000002</v>
      </c>
      <c r="C29" s="16">
        <v>46447.85</v>
      </c>
      <c r="D29" s="16">
        <v>63649.77</v>
      </c>
      <c r="E29" s="16">
        <v>8291.11</v>
      </c>
      <c r="F29" s="16">
        <v>14773.92</v>
      </c>
      <c r="G29" s="16">
        <v>48423.98</v>
      </c>
      <c r="H29" s="16">
        <v>55027.71</v>
      </c>
      <c r="I29" s="16">
        <v>17097.95</v>
      </c>
      <c r="J29" s="16">
        <v>85469.5</v>
      </c>
      <c r="K29" s="16">
        <v>64117.89</v>
      </c>
      <c r="L29" s="16">
        <v>23357.11</v>
      </c>
      <c r="M29" s="16">
        <v>53707.77</v>
      </c>
      <c r="N29" s="16"/>
    </row>
    <row r="30" spans="1:14" x14ac:dyDescent="0.3">
      <c r="A30" s="19" t="s">
        <v>156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3">
      <c r="A31" s="23" t="s">
        <v>158</v>
      </c>
      <c r="B31" s="23"/>
      <c r="C31" s="23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3">
      <c r="A32" s="24" t="s">
        <v>33</v>
      </c>
      <c r="B32" s="22">
        <f>+B11-B22</f>
        <v>140601.08000000007</v>
      </c>
      <c r="C32" s="22">
        <f>+C11-C22</f>
        <v>8521.8499999999767</v>
      </c>
      <c r="D32" s="22">
        <f t="shared" ref="D32:M32" si="8">+D11-D22</f>
        <v>208327.55000000005</v>
      </c>
      <c r="E32" s="22">
        <f>+E11-E22</f>
        <v>81763.679999999993</v>
      </c>
      <c r="F32" s="22">
        <f t="shared" si="8"/>
        <v>92982.659999999916</v>
      </c>
      <c r="G32" s="22">
        <f t="shared" si="8"/>
        <v>5684.2499999999418</v>
      </c>
      <c r="H32" s="22">
        <f t="shared" si="8"/>
        <v>125063.95000000019</v>
      </c>
      <c r="I32" s="22">
        <f t="shared" si="8"/>
        <v>58471.149999999907</v>
      </c>
      <c r="J32" s="22">
        <f t="shared" si="8"/>
        <v>-80705.550000000105</v>
      </c>
      <c r="K32" s="22">
        <f t="shared" si="8"/>
        <v>-93276.87</v>
      </c>
      <c r="L32" s="22">
        <f t="shared" si="8"/>
        <v>107687.47999999992</v>
      </c>
      <c r="M32" s="22">
        <f t="shared" si="8"/>
        <v>-133026.41999999993</v>
      </c>
      <c r="N32" s="22">
        <f>+N11-N22</f>
        <v>522094.81000000145</v>
      </c>
    </row>
    <row r="33" spans="1:15" x14ac:dyDescent="0.3">
      <c r="A33" s="20" t="s">
        <v>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>
        <v>0</v>
      </c>
      <c r="M33" s="16">
        <v>0</v>
      </c>
      <c r="N33" s="16">
        <f t="shared" ref="N33" si="9">SUM(B33:M33)</f>
        <v>0</v>
      </c>
    </row>
    <row r="34" spans="1:15" x14ac:dyDescent="0.3">
      <c r="A34" s="20" t="s">
        <v>35</v>
      </c>
      <c r="B34" s="16">
        <f>B35+B36+B37</f>
        <v>0</v>
      </c>
      <c r="C34" s="16">
        <f t="shared" ref="C34:L34" si="10">C35+C36+C37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>M35+M36+M37</f>
        <v>0</v>
      </c>
      <c r="N34" s="16">
        <f t="shared" ref="N34" si="11">+N35+N36+N37</f>
        <v>0</v>
      </c>
      <c r="O34" s="4">
        <v>21</v>
      </c>
    </row>
    <row r="35" spans="1:15" x14ac:dyDescent="0.3">
      <c r="A35" s="18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f t="shared" ref="N35:N37" si="12">SUM(B35:M35)</f>
        <v>0</v>
      </c>
    </row>
    <row r="36" spans="1:15" x14ac:dyDescent="0.3">
      <c r="A36" s="18" t="s">
        <v>37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12"/>
        <v>0</v>
      </c>
    </row>
    <row r="37" spans="1:15" x14ac:dyDescent="0.3">
      <c r="A37" s="18" t="s">
        <v>38</v>
      </c>
      <c r="B37" s="16">
        <v>0</v>
      </c>
      <c r="C37" s="16">
        <v>0</v>
      </c>
      <c r="D37" s="16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12"/>
        <v>0</v>
      </c>
    </row>
    <row r="38" spans="1:15" x14ac:dyDescent="0.3">
      <c r="A38" s="24" t="s">
        <v>39</v>
      </c>
      <c r="B38" s="22">
        <f t="shared" ref="B38:M38" si="13">+B32-B33-B34</f>
        <v>140601.08000000007</v>
      </c>
      <c r="C38" s="22">
        <f t="shared" si="13"/>
        <v>8521.8499999999767</v>
      </c>
      <c r="D38" s="22">
        <f t="shared" si="13"/>
        <v>208327.55000000005</v>
      </c>
      <c r="E38" s="22">
        <f t="shared" si="13"/>
        <v>81763.679999999993</v>
      </c>
      <c r="F38" s="22">
        <f t="shared" si="13"/>
        <v>92982.659999999916</v>
      </c>
      <c r="G38" s="22">
        <f t="shared" si="13"/>
        <v>5684.2499999999418</v>
      </c>
      <c r="H38" s="22">
        <f t="shared" si="13"/>
        <v>125063.95000000019</v>
      </c>
      <c r="I38" s="22">
        <f t="shared" si="13"/>
        <v>58471.149999999907</v>
      </c>
      <c r="J38" s="22">
        <f t="shared" si="13"/>
        <v>-80705.550000000105</v>
      </c>
      <c r="K38" s="22">
        <f t="shared" si="13"/>
        <v>-93276.87</v>
      </c>
      <c r="L38" s="22">
        <f t="shared" si="13"/>
        <v>107687.47999999992</v>
      </c>
      <c r="M38" s="22">
        <f t="shared" si="13"/>
        <v>-133026.41999999993</v>
      </c>
      <c r="N38" s="22">
        <f>+N32-N33-N34</f>
        <v>522094.81000000145</v>
      </c>
    </row>
    <row r="39" spans="1:15" x14ac:dyDescent="0.3">
      <c r="A39" s="20" t="s">
        <v>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>
        <f t="shared" ref="N39" si="14">SUM(B39:M39)</f>
        <v>0</v>
      </c>
    </row>
    <row r="40" spans="1:15" x14ac:dyDescent="0.3">
      <c r="A40" s="25" t="s">
        <v>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5" x14ac:dyDescent="0.3">
      <c r="A41" s="20" t="s">
        <v>42</v>
      </c>
      <c r="B41" s="16">
        <f t="shared" ref="B41:M41" si="15">SUM(B42:B45)</f>
        <v>1085790.6099999999</v>
      </c>
      <c r="C41" s="16">
        <f t="shared" si="15"/>
        <v>1035748.97</v>
      </c>
      <c r="D41" s="16">
        <f t="shared" si="15"/>
        <v>1173411.74</v>
      </c>
      <c r="E41" s="16">
        <f t="shared" si="15"/>
        <v>1234743.95</v>
      </c>
      <c r="F41" s="16">
        <f t="shared" si="15"/>
        <v>1268693.3600000001</v>
      </c>
      <c r="G41" s="16">
        <f t="shared" si="15"/>
        <v>1367728.53</v>
      </c>
      <c r="H41" s="16">
        <f t="shared" si="15"/>
        <v>1487933.79</v>
      </c>
      <c r="I41" s="16">
        <f t="shared" si="15"/>
        <v>1508843.5</v>
      </c>
      <c r="J41" s="16">
        <f t="shared" si="15"/>
        <v>1429821.75</v>
      </c>
      <c r="K41" s="16">
        <f t="shared" si="15"/>
        <v>1362529.22</v>
      </c>
      <c r="L41" s="16">
        <f t="shared" si="15"/>
        <v>1207360.8899999999</v>
      </c>
      <c r="M41" s="16">
        <f t="shared" si="15"/>
        <v>931598.23</v>
      </c>
      <c r="N41" s="16"/>
    </row>
    <row r="42" spans="1:15" x14ac:dyDescent="0.3">
      <c r="A42" s="18" t="s">
        <v>43</v>
      </c>
      <c r="B42" s="16">
        <v>1002276.61</v>
      </c>
      <c r="C42" s="16">
        <v>1035748.97</v>
      </c>
      <c r="D42" s="16">
        <v>1173411.74</v>
      </c>
      <c r="E42" s="16">
        <v>1225135.95</v>
      </c>
      <c r="F42" s="16">
        <v>1268693.3600000001</v>
      </c>
      <c r="G42" s="16">
        <v>1290835.53</v>
      </c>
      <c r="H42" s="16">
        <v>1481581.79</v>
      </c>
      <c r="I42" s="16">
        <v>1493239.5</v>
      </c>
      <c r="J42" s="16">
        <v>1429821.75</v>
      </c>
      <c r="K42" s="16">
        <v>1352591.22</v>
      </c>
      <c r="L42" s="16">
        <v>1196543.8899999999</v>
      </c>
      <c r="M42" s="16">
        <v>900441.23</v>
      </c>
      <c r="N42" s="16"/>
    </row>
    <row r="43" spans="1:15" x14ac:dyDescent="0.3">
      <c r="A43" s="18" t="s">
        <v>160</v>
      </c>
      <c r="B43" s="16">
        <v>83514</v>
      </c>
      <c r="C43" s="16">
        <v>0</v>
      </c>
      <c r="D43" s="26">
        <v>0</v>
      </c>
      <c r="E43" s="16">
        <v>9608</v>
      </c>
      <c r="F43" s="16">
        <v>0</v>
      </c>
      <c r="G43" s="16">
        <v>76893</v>
      </c>
      <c r="H43" s="16">
        <v>6352</v>
      </c>
      <c r="I43" s="16">
        <v>15604</v>
      </c>
      <c r="J43" s="16">
        <v>0</v>
      </c>
      <c r="K43" s="16">
        <v>9938</v>
      </c>
      <c r="L43" s="16">
        <v>10817</v>
      </c>
      <c r="M43" s="16">
        <v>31157</v>
      </c>
      <c r="N43" s="16"/>
    </row>
    <row r="44" spans="1:15" x14ac:dyDescent="0.3">
      <c r="A44" s="18" t="s">
        <v>161</v>
      </c>
      <c r="B44" s="16">
        <v>0</v>
      </c>
      <c r="C44" s="16">
        <v>0</v>
      </c>
      <c r="D44" s="16">
        <v>0</v>
      </c>
      <c r="E44" s="16"/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/>
    </row>
    <row r="45" spans="1:15" x14ac:dyDescent="0.3">
      <c r="A45" s="18" t="s">
        <v>44</v>
      </c>
      <c r="B45" s="16">
        <v>0</v>
      </c>
      <c r="C45" s="16">
        <v>0</v>
      </c>
      <c r="D45" s="16">
        <v>0</v>
      </c>
      <c r="E45" s="16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/>
    </row>
    <row r="46" spans="1:15" x14ac:dyDescent="0.3">
      <c r="A46" s="20" t="s">
        <v>45</v>
      </c>
      <c r="B46" s="16">
        <v>1521602.25</v>
      </c>
      <c r="C46" s="16">
        <v>1485863.87</v>
      </c>
      <c r="D46" s="16">
        <v>1666886.42</v>
      </c>
      <c r="E46" s="16">
        <v>1736605.46</v>
      </c>
      <c r="F46" s="16">
        <v>1801834.47</v>
      </c>
      <c r="G46" s="16">
        <v>1792835.12</v>
      </c>
      <c r="H46" s="16">
        <v>1926224.32</v>
      </c>
      <c r="I46" s="16">
        <v>1912376.34</v>
      </c>
      <c r="J46" s="16">
        <v>1835623.13</v>
      </c>
      <c r="K46" s="16">
        <v>1759753.38</v>
      </c>
      <c r="L46" s="16">
        <v>1568826.49</v>
      </c>
      <c r="M46" s="16">
        <v>1283105.1499999999</v>
      </c>
      <c r="N46" s="16"/>
    </row>
    <row r="47" spans="1:15" x14ac:dyDescent="0.3">
      <c r="A47" s="20" t="s">
        <v>46</v>
      </c>
      <c r="B47" s="16">
        <v>129523146.90000001</v>
      </c>
      <c r="C47" s="16">
        <v>129005572.55</v>
      </c>
      <c r="D47" s="16">
        <v>129186595.09999999</v>
      </c>
      <c r="E47" s="16">
        <v>128292642.26000001</v>
      </c>
      <c r="F47" s="16">
        <v>127876144.62</v>
      </c>
      <c r="G47" s="16">
        <v>127385619.19</v>
      </c>
      <c r="H47" s="16">
        <v>127057269.84</v>
      </c>
      <c r="I47" s="16">
        <v>126561903.31</v>
      </c>
      <c r="J47" s="16">
        <v>125999341.56999999</v>
      </c>
      <c r="K47" s="16">
        <v>125441953.29000001</v>
      </c>
      <c r="L47" s="16">
        <v>124769823.55</v>
      </c>
      <c r="M47" s="16">
        <v>124002910.18000001</v>
      </c>
      <c r="N47" s="16"/>
    </row>
    <row r="48" spans="1:15" x14ac:dyDescent="0.3">
      <c r="A48" s="20" t="s">
        <v>47</v>
      </c>
      <c r="B48" s="16">
        <v>10979424.82</v>
      </c>
      <c r="C48" s="16">
        <v>10935164.59</v>
      </c>
      <c r="D48" s="16">
        <v>10910132.85</v>
      </c>
      <c r="E48" s="16">
        <v>10898088.210000001</v>
      </c>
      <c r="F48" s="16">
        <v>10870247.300000001</v>
      </c>
      <c r="G48" s="16">
        <v>10855563.699999999</v>
      </c>
      <c r="H48" s="16">
        <v>10883668.949999999</v>
      </c>
      <c r="I48" s="16">
        <v>10811349.82</v>
      </c>
      <c r="J48" s="16">
        <v>10804388.32</v>
      </c>
      <c r="K48" s="16">
        <v>10821795.439999999</v>
      </c>
      <c r="L48" s="16">
        <v>10523181.07</v>
      </c>
      <c r="M48" s="16">
        <v>10370589.689999999</v>
      </c>
      <c r="N48" s="16"/>
    </row>
    <row r="49" spans="1:15" x14ac:dyDescent="0.3">
      <c r="A49" s="20" t="s">
        <v>48</v>
      </c>
      <c r="B49" s="16">
        <v>10979424.82</v>
      </c>
      <c r="C49" s="16">
        <v>10935164.59</v>
      </c>
      <c r="D49" s="16">
        <v>10910132.85</v>
      </c>
      <c r="E49" s="16">
        <v>10898088.210000001</v>
      </c>
      <c r="F49" s="16">
        <v>10870247.300000001</v>
      </c>
      <c r="G49" s="16">
        <v>10855563.699999999</v>
      </c>
      <c r="H49" s="16">
        <v>10883668.949999999</v>
      </c>
      <c r="I49" s="16">
        <v>10811349.82</v>
      </c>
      <c r="J49" s="16">
        <v>10804388.32</v>
      </c>
      <c r="K49" s="16">
        <v>10821795.439999999</v>
      </c>
      <c r="L49" s="16">
        <v>10523181.07</v>
      </c>
      <c r="M49" s="16">
        <v>10370589.689999999</v>
      </c>
      <c r="N49" s="16"/>
    </row>
    <row r="50" spans="1:15" x14ac:dyDescent="0.3">
      <c r="A50" s="20" t="s">
        <v>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5" x14ac:dyDescent="0.3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16"/>
      <c r="L51" s="28"/>
      <c r="M51" s="28"/>
      <c r="N51" s="28"/>
    </row>
    <row r="52" spans="1:15" ht="15.6" x14ac:dyDescent="0.3">
      <c r="A52" s="14" t="s">
        <v>50</v>
      </c>
      <c r="B52" s="1">
        <f>+B53+B54+B55</f>
        <v>49438</v>
      </c>
      <c r="C52" s="1">
        <f t="shared" ref="C52:M52" si="16">+C53+C54+C55</f>
        <v>49270</v>
      </c>
      <c r="D52" s="1">
        <f t="shared" si="16"/>
        <v>44611</v>
      </c>
      <c r="E52" s="1">
        <f t="shared" si="16"/>
        <v>48829</v>
      </c>
      <c r="F52" s="1">
        <f t="shared" si="16"/>
        <v>58030</v>
      </c>
      <c r="G52" s="1">
        <f t="shared" si="16"/>
        <v>60537</v>
      </c>
      <c r="H52" s="1">
        <f t="shared" si="16"/>
        <v>59230</v>
      </c>
      <c r="I52" s="1">
        <f t="shared" si="16"/>
        <v>59850</v>
      </c>
      <c r="J52" s="1">
        <f t="shared" si="16"/>
        <v>50985</v>
      </c>
      <c r="K52" s="1">
        <f t="shared" si="16"/>
        <v>60908</v>
      </c>
      <c r="L52" s="1">
        <f t="shared" si="16"/>
        <v>58231</v>
      </c>
      <c r="M52" s="1">
        <f t="shared" si="16"/>
        <v>53307</v>
      </c>
      <c r="N52" s="1">
        <f t="shared" ref="N52" si="17">SUM(N53:N55)</f>
        <v>0</v>
      </c>
      <c r="O52" s="4">
        <v>9</v>
      </c>
    </row>
    <row r="53" spans="1:15" x14ac:dyDescent="0.3">
      <c r="A53" s="20" t="s">
        <v>51</v>
      </c>
      <c r="B53" s="2">
        <v>49438</v>
      </c>
      <c r="C53" s="2">
        <v>49270</v>
      </c>
      <c r="D53" s="2">
        <v>44611</v>
      </c>
      <c r="E53" s="2">
        <v>48829</v>
      </c>
      <c r="F53" s="2">
        <v>58030</v>
      </c>
      <c r="G53" s="2">
        <v>60537</v>
      </c>
      <c r="H53" s="2">
        <v>59230</v>
      </c>
      <c r="I53" s="2">
        <v>59850</v>
      </c>
      <c r="J53" s="2">
        <v>50985</v>
      </c>
      <c r="K53" s="2">
        <v>60908</v>
      </c>
      <c r="L53" s="2">
        <v>58231</v>
      </c>
      <c r="M53" s="2">
        <v>53307</v>
      </c>
      <c r="N53" s="2"/>
    </row>
    <row r="54" spans="1:15" ht="15" customHeight="1" x14ac:dyDescent="0.3">
      <c r="A54" s="20" t="s">
        <v>52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/>
      <c r="M54" s="2">
        <v>0</v>
      </c>
      <c r="N54" s="2"/>
    </row>
    <row r="55" spans="1:15" ht="15" customHeight="1" x14ac:dyDescent="0.3">
      <c r="A55" s="20" t="s">
        <v>53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/>
    </row>
    <row r="56" spans="1:15" ht="15" customHeight="1" x14ac:dyDescent="0.3">
      <c r="A56" s="20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</row>
    <row r="57" spans="1:15" ht="15.6" x14ac:dyDescent="0.3">
      <c r="A57" s="14" t="s">
        <v>54</v>
      </c>
      <c r="B57" s="1">
        <f>+B58+B59+B60</f>
        <v>87131.9</v>
      </c>
      <c r="C57" s="1">
        <f>+C58+C59+C60</f>
        <v>84684.479999999996</v>
      </c>
      <c r="D57" s="1">
        <f>+D58+D59+D60</f>
        <v>78725</v>
      </c>
      <c r="E57" s="1">
        <f>+E58+E59+E60</f>
        <v>85851.72</v>
      </c>
      <c r="F57" s="1">
        <f t="shared" ref="F57:M57" si="18">+F58+F59+F60</f>
        <v>127493.1</v>
      </c>
      <c r="G57" s="1">
        <f t="shared" si="18"/>
        <v>124605.17</v>
      </c>
      <c r="H57" s="1">
        <f t="shared" si="18"/>
        <v>107847.14</v>
      </c>
      <c r="I57" s="1">
        <f t="shared" si="18"/>
        <v>110050.86</v>
      </c>
      <c r="J57" s="1">
        <f t="shared" si="18"/>
        <v>103978.45</v>
      </c>
      <c r="K57" s="1">
        <f t="shared" si="18"/>
        <v>112334.48</v>
      </c>
      <c r="L57" s="1">
        <f t="shared" si="18"/>
        <v>108068.1</v>
      </c>
      <c r="M57" s="1">
        <f t="shared" si="18"/>
        <v>123316.38</v>
      </c>
      <c r="N57" s="1"/>
      <c r="O57" s="4">
        <v>8</v>
      </c>
    </row>
    <row r="58" spans="1:15" x14ac:dyDescent="0.3">
      <c r="A58" s="20" t="s">
        <v>51</v>
      </c>
      <c r="B58" s="16">
        <v>87131.9</v>
      </c>
      <c r="C58" s="2">
        <v>84684.479999999996</v>
      </c>
      <c r="D58" s="2">
        <v>78725</v>
      </c>
      <c r="E58" s="2">
        <v>85851.72</v>
      </c>
      <c r="F58" s="2">
        <v>127493.1</v>
      </c>
      <c r="G58" s="2">
        <v>124605.17</v>
      </c>
      <c r="H58" s="2">
        <v>107847.14</v>
      </c>
      <c r="I58" s="2">
        <v>110050.86</v>
      </c>
      <c r="J58" s="2">
        <v>103978.45</v>
      </c>
      <c r="K58" s="2">
        <v>112334.48</v>
      </c>
      <c r="L58" s="2">
        <v>108068.1</v>
      </c>
      <c r="M58" s="2">
        <v>123316.38</v>
      </c>
      <c r="N58" s="2"/>
    </row>
    <row r="59" spans="1:15" x14ac:dyDescent="0.3">
      <c r="A59" s="20" t="s">
        <v>52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/>
    </row>
    <row r="60" spans="1:15" x14ac:dyDescent="0.3">
      <c r="A60" s="20" t="s">
        <v>53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/>
    </row>
    <row r="61" spans="1:15" x14ac:dyDescent="0.3">
      <c r="A61" s="29"/>
      <c r="B61" s="2"/>
      <c r="C61" s="2"/>
      <c r="D61" s="2"/>
      <c r="E61" s="30"/>
      <c r="F61" s="2"/>
      <c r="G61" s="2"/>
      <c r="H61" s="2"/>
      <c r="I61" s="2"/>
      <c r="J61" s="2"/>
      <c r="K61" s="16"/>
      <c r="L61" s="2"/>
      <c r="M61" s="2"/>
      <c r="N61" s="2"/>
    </row>
    <row r="62" spans="1:15" x14ac:dyDescent="0.3">
      <c r="A62" s="31" t="s">
        <v>55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16">
        <v>0</v>
      </c>
      <c r="L62" s="32">
        <v>0</v>
      </c>
      <c r="M62" s="32">
        <v>1</v>
      </c>
      <c r="N62" s="32"/>
    </row>
    <row r="63" spans="1:15" x14ac:dyDescent="0.3">
      <c r="A63" s="31" t="s">
        <v>56</v>
      </c>
      <c r="B63" s="32" t="s">
        <v>57</v>
      </c>
      <c r="C63" s="32" t="s">
        <v>57</v>
      </c>
      <c r="D63" s="32" t="s">
        <v>163</v>
      </c>
      <c r="E63" s="32" t="s">
        <v>57</v>
      </c>
      <c r="F63" s="32" t="s">
        <v>57</v>
      </c>
      <c r="G63" s="32" t="s">
        <v>57</v>
      </c>
      <c r="H63" s="32" t="s">
        <v>57</v>
      </c>
      <c r="I63" s="32" t="s">
        <v>57</v>
      </c>
      <c r="J63" s="32" t="s">
        <v>57</v>
      </c>
      <c r="K63" s="16" t="s">
        <v>57</v>
      </c>
      <c r="L63" s="32" t="s">
        <v>57</v>
      </c>
      <c r="M63" s="32" t="s">
        <v>57</v>
      </c>
      <c r="N63" s="32"/>
    </row>
    <row r="64" spans="1:15" x14ac:dyDescent="0.3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16"/>
      <c r="L64" s="32"/>
      <c r="M64" s="32"/>
      <c r="N64" s="32"/>
    </row>
    <row r="65" spans="1:15" x14ac:dyDescent="0.3">
      <c r="A65" s="25" t="s">
        <v>58</v>
      </c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</row>
    <row r="66" spans="1:15" ht="16.2" x14ac:dyDescent="0.3">
      <c r="A66" s="14" t="s">
        <v>166</v>
      </c>
      <c r="B66" s="1">
        <f t="shared" ref="B66:M66" si="19">+B67+B70</f>
        <v>40612</v>
      </c>
      <c r="C66" s="1">
        <f t="shared" si="19"/>
        <v>44094</v>
      </c>
      <c r="D66" s="1">
        <f t="shared" si="19"/>
        <v>43071</v>
      </c>
      <c r="E66" s="1">
        <f t="shared" si="19"/>
        <v>41932</v>
      </c>
      <c r="F66" s="1">
        <f t="shared" si="19"/>
        <v>43130</v>
      </c>
      <c r="G66" s="1">
        <f t="shared" si="19"/>
        <v>45216</v>
      </c>
      <c r="H66" s="1">
        <f t="shared" si="19"/>
        <v>47190</v>
      </c>
      <c r="I66" s="1">
        <f t="shared" si="19"/>
        <v>44951</v>
      </c>
      <c r="J66" s="1">
        <f t="shared" si="19"/>
        <v>48616</v>
      </c>
      <c r="K66" s="1">
        <f t="shared" si="19"/>
        <v>41545</v>
      </c>
      <c r="L66" s="1">
        <f t="shared" si="19"/>
        <v>42000</v>
      </c>
      <c r="M66" s="1">
        <f t="shared" si="19"/>
        <v>43648</v>
      </c>
      <c r="N66" s="1"/>
      <c r="O66" s="4">
        <v>1</v>
      </c>
    </row>
    <row r="67" spans="1:15" x14ac:dyDescent="0.3">
      <c r="A67" s="20" t="s">
        <v>59</v>
      </c>
      <c r="B67" s="2">
        <v>24368</v>
      </c>
      <c r="C67" s="2">
        <v>26456</v>
      </c>
      <c r="D67" s="2">
        <v>25843</v>
      </c>
      <c r="E67" s="2">
        <v>25159</v>
      </c>
      <c r="F67" s="2">
        <v>25878</v>
      </c>
      <c r="G67" s="2">
        <v>27216</v>
      </c>
      <c r="H67" s="2">
        <v>28314</v>
      </c>
      <c r="I67" s="2">
        <v>26971</v>
      </c>
      <c r="J67" s="2">
        <v>29170</v>
      </c>
      <c r="K67" s="2">
        <v>24927</v>
      </c>
      <c r="L67" s="2">
        <v>25200</v>
      </c>
      <c r="M67" s="2">
        <v>26189</v>
      </c>
      <c r="N67" s="2"/>
    </row>
    <row r="68" spans="1:15" x14ac:dyDescent="0.3">
      <c r="A68" s="20" t="s">
        <v>60</v>
      </c>
      <c r="B68" s="2">
        <v>0</v>
      </c>
      <c r="C68" s="2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3">
      <c r="A69" s="20" t="s">
        <v>61</v>
      </c>
      <c r="B69" s="2">
        <v>0</v>
      </c>
      <c r="C69" s="2"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3">
      <c r="A70" s="29" t="s">
        <v>62</v>
      </c>
      <c r="B70" s="2">
        <v>16244</v>
      </c>
      <c r="C70" s="2">
        <v>17638</v>
      </c>
      <c r="D70" s="2">
        <v>17228</v>
      </c>
      <c r="E70" s="2">
        <v>16773</v>
      </c>
      <c r="F70" s="2">
        <v>17252</v>
      </c>
      <c r="G70" s="2">
        <v>18000</v>
      </c>
      <c r="H70" s="2">
        <v>18876</v>
      </c>
      <c r="I70" s="2">
        <v>17980</v>
      </c>
      <c r="J70" s="2">
        <v>19446</v>
      </c>
      <c r="K70" s="2">
        <v>16618</v>
      </c>
      <c r="L70" s="2">
        <v>16800</v>
      </c>
      <c r="M70" s="2">
        <v>17459</v>
      </c>
      <c r="N70" s="2"/>
    </row>
    <row r="71" spans="1:15" x14ac:dyDescent="0.3">
      <c r="A71" s="33"/>
      <c r="B71" s="34"/>
      <c r="C71" s="34"/>
      <c r="D71" s="32"/>
      <c r="E71" s="32"/>
      <c r="F71" s="34"/>
      <c r="G71" s="32"/>
      <c r="H71" s="32"/>
      <c r="I71" s="34"/>
      <c r="J71" s="32"/>
      <c r="K71" s="16"/>
      <c r="L71" s="34"/>
      <c r="M71" s="34"/>
      <c r="N71" s="34"/>
    </row>
    <row r="72" spans="1:15" ht="15.6" x14ac:dyDescent="0.3">
      <c r="A72" s="21" t="s">
        <v>63</v>
      </c>
      <c r="B72" s="22">
        <f>+B73+B74+B75+B76+B77</f>
        <v>31240</v>
      </c>
      <c r="C72" s="22">
        <f t="shared" ref="C72:M72" si="20">+C73+C74+C75+C76+C77</f>
        <v>31516</v>
      </c>
      <c r="D72" s="22">
        <f t="shared" si="20"/>
        <v>31219</v>
      </c>
      <c r="E72" s="22">
        <f t="shared" si="20"/>
        <v>32266</v>
      </c>
      <c r="F72" s="22">
        <f t="shared" si="20"/>
        <v>33177</v>
      </c>
      <c r="G72" s="22">
        <f t="shared" si="20"/>
        <v>34009</v>
      </c>
      <c r="H72" s="22">
        <f t="shared" si="20"/>
        <v>38609</v>
      </c>
      <c r="I72" s="22">
        <f t="shared" si="20"/>
        <v>35633</v>
      </c>
      <c r="J72" s="22">
        <f t="shared" si="20"/>
        <v>37397</v>
      </c>
      <c r="K72" s="22">
        <f t="shared" si="20"/>
        <v>31958</v>
      </c>
      <c r="L72" s="22">
        <f t="shared" si="20"/>
        <v>32308</v>
      </c>
      <c r="M72" s="22">
        <f t="shared" si="20"/>
        <v>33575</v>
      </c>
      <c r="N72" s="22">
        <f>SUM(N73:N77)</f>
        <v>0</v>
      </c>
      <c r="O72" s="4">
        <v>2</v>
      </c>
    </row>
    <row r="73" spans="1:15" x14ac:dyDescent="0.3">
      <c r="A73" s="20" t="s">
        <v>64</v>
      </c>
      <c r="B73" s="2">
        <v>27543</v>
      </c>
      <c r="C73" s="2">
        <v>28108</v>
      </c>
      <c r="D73" s="2">
        <v>27858</v>
      </c>
      <c r="E73" s="2">
        <v>28604</v>
      </c>
      <c r="F73" s="2">
        <v>29145</v>
      </c>
      <c r="G73" s="2">
        <v>30097</v>
      </c>
      <c r="H73" s="2">
        <v>33864</v>
      </c>
      <c r="I73" s="2">
        <v>31007</v>
      </c>
      <c r="J73" s="2">
        <v>33183</v>
      </c>
      <c r="K73" s="2">
        <v>28213</v>
      </c>
      <c r="L73" s="2">
        <v>28332</v>
      </c>
      <c r="M73" s="2">
        <v>29380</v>
      </c>
      <c r="N73" s="2"/>
    </row>
    <row r="74" spans="1:15" x14ac:dyDescent="0.3">
      <c r="A74" s="20" t="s">
        <v>65</v>
      </c>
      <c r="B74" s="2">
        <v>2236</v>
      </c>
      <c r="C74" s="2">
        <v>2209</v>
      </c>
      <c r="D74" s="2">
        <v>2134</v>
      </c>
      <c r="E74" s="2">
        <v>2230</v>
      </c>
      <c r="F74" s="2">
        <v>2423</v>
      </c>
      <c r="G74" s="2">
        <v>2378</v>
      </c>
      <c r="H74" s="2">
        <v>2854</v>
      </c>
      <c r="I74" s="2">
        <v>3015</v>
      </c>
      <c r="J74" s="2">
        <v>2775</v>
      </c>
      <c r="K74" s="2">
        <v>2153</v>
      </c>
      <c r="L74" s="2">
        <v>2162</v>
      </c>
      <c r="M74" s="2">
        <v>2163</v>
      </c>
      <c r="N74" s="2"/>
    </row>
    <row r="75" spans="1:15" x14ac:dyDescent="0.3">
      <c r="A75" s="20" t="s">
        <v>66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/>
    </row>
    <row r="76" spans="1:15" x14ac:dyDescent="0.3">
      <c r="A76" s="20" t="s">
        <v>67</v>
      </c>
      <c r="B76" s="2">
        <v>512</v>
      </c>
      <c r="C76" s="2">
        <v>248</v>
      </c>
      <c r="D76" s="2">
        <v>285</v>
      </c>
      <c r="E76" s="2">
        <v>496</v>
      </c>
      <c r="F76" s="2">
        <v>677</v>
      </c>
      <c r="G76" s="2">
        <v>614</v>
      </c>
      <c r="H76" s="2">
        <v>968</v>
      </c>
      <c r="I76" s="2">
        <v>690</v>
      </c>
      <c r="J76" s="2">
        <v>524</v>
      </c>
      <c r="K76" s="2">
        <v>685</v>
      </c>
      <c r="L76" s="2">
        <v>906</v>
      </c>
      <c r="M76" s="2">
        <v>1134</v>
      </c>
      <c r="N76" s="2"/>
      <c r="O76" s="4">
        <v>22</v>
      </c>
    </row>
    <row r="77" spans="1:15" x14ac:dyDescent="0.3">
      <c r="A77" s="20" t="s">
        <v>68</v>
      </c>
      <c r="B77" s="2">
        <v>949</v>
      </c>
      <c r="C77" s="2">
        <v>951</v>
      </c>
      <c r="D77" s="2">
        <v>942</v>
      </c>
      <c r="E77" s="2">
        <v>936</v>
      </c>
      <c r="F77" s="2">
        <v>932</v>
      </c>
      <c r="G77" s="2">
        <v>920</v>
      </c>
      <c r="H77" s="2">
        <v>923</v>
      </c>
      <c r="I77" s="2">
        <v>921</v>
      </c>
      <c r="J77" s="2">
        <v>915</v>
      </c>
      <c r="K77" s="2">
        <v>907</v>
      </c>
      <c r="L77" s="2">
        <v>908</v>
      </c>
      <c r="M77" s="2">
        <v>898</v>
      </c>
      <c r="N77" s="2"/>
      <c r="O77" s="4">
        <v>22</v>
      </c>
    </row>
    <row r="78" spans="1:15" x14ac:dyDescent="0.3">
      <c r="A78" s="20"/>
      <c r="B78" s="2"/>
      <c r="C78" s="2"/>
      <c r="D78" s="2"/>
      <c r="E78" s="2"/>
      <c r="F78" s="2"/>
      <c r="G78" s="2"/>
      <c r="H78" s="2"/>
      <c r="I78" s="2"/>
      <c r="J78" s="2"/>
      <c r="K78" s="16"/>
      <c r="L78" s="2"/>
      <c r="M78" s="2"/>
      <c r="N78" s="2"/>
    </row>
    <row r="79" spans="1:15" x14ac:dyDescent="0.3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16"/>
      <c r="L79" s="36"/>
      <c r="M79" s="36"/>
      <c r="N79" s="36"/>
    </row>
    <row r="80" spans="1:15" ht="15.6" x14ac:dyDescent="0.3">
      <c r="A80" s="21" t="s">
        <v>69</v>
      </c>
      <c r="B80" s="22">
        <f>+B81+B82</f>
        <v>21577</v>
      </c>
      <c r="C80" s="22">
        <f t="shared" ref="C80:M80" si="21">+C81+C82</f>
        <v>17720</v>
      </c>
      <c r="D80" s="22">
        <f t="shared" si="21"/>
        <v>19369</v>
      </c>
      <c r="E80" s="22">
        <f t="shared" si="21"/>
        <v>20461</v>
      </c>
      <c r="F80" s="22">
        <f t="shared" si="21"/>
        <v>24372</v>
      </c>
      <c r="G80" s="22">
        <f t="shared" si="21"/>
        <v>19245</v>
      </c>
      <c r="H80" s="22">
        <f t="shared" si="21"/>
        <v>22713</v>
      </c>
      <c r="I80" s="22">
        <f t="shared" si="21"/>
        <v>22157</v>
      </c>
      <c r="J80" s="22">
        <f t="shared" si="21"/>
        <v>21575</v>
      </c>
      <c r="K80" s="22">
        <f t="shared" si="21"/>
        <v>20460</v>
      </c>
      <c r="L80" s="22">
        <f t="shared" si="21"/>
        <v>20064</v>
      </c>
      <c r="M80" s="22">
        <f t="shared" si="21"/>
        <v>20355</v>
      </c>
      <c r="N80" s="22">
        <f>SUM(B80:M80)</f>
        <v>250068</v>
      </c>
    </row>
    <row r="81" spans="1:15" x14ac:dyDescent="0.3">
      <c r="A81" s="20" t="s">
        <v>70</v>
      </c>
      <c r="B81" s="2">
        <v>19025</v>
      </c>
      <c r="C81" s="2">
        <v>16617</v>
      </c>
      <c r="D81" s="2">
        <v>18178</v>
      </c>
      <c r="E81" s="2">
        <v>18755</v>
      </c>
      <c r="F81" s="2">
        <v>21589</v>
      </c>
      <c r="G81" s="2">
        <v>17955</v>
      </c>
      <c r="H81" s="2">
        <v>20373</v>
      </c>
      <c r="I81" s="2">
        <v>20899</v>
      </c>
      <c r="J81" s="2">
        <v>20390</v>
      </c>
      <c r="K81" s="2">
        <v>19023</v>
      </c>
      <c r="L81" s="2">
        <v>18454</v>
      </c>
      <c r="M81" s="2">
        <v>18727</v>
      </c>
      <c r="N81" s="2"/>
      <c r="O81" s="4">
        <v>3</v>
      </c>
    </row>
    <row r="82" spans="1:15" x14ac:dyDescent="0.3">
      <c r="A82" s="20" t="s">
        <v>71</v>
      </c>
      <c r="B82" s="2">
        <v>2552</v>
      </c>
      <c r="C82" s="2">
        <v>1103</v>
      </c>
      <c r="D82" s="2">
        <v>1191</v>
      </c>
      <c r="E82" s="2">
        <v>1706</v>
      </c>
      <c r="F82" s="2">
        <v>2783</v>
      </c>
      <c r="G82" s="2">
        <v>1290</v>
      </c>
      <c r="H82" s="2">
        <v>2340</v>
      </c>
      <c r="I82" s="2">
        <v>1258</v>
      </c>
      <c r="J82" s="2">
        <v>1185</v>
      </c>
      <c r="K82" s="2">
        <v>1437</v>
      </c>
      <c r="L82" s="2">
        <v>1610</v>
      </c>
      <c r="M82" s="2">
        <v>1628</v>
      </c>
      <c r="N82" s="2"/>
      <c r="O82" s="4">
        <v>4</v>
      </c>
    </row>
    <row r="83" spans="1:15" x14ac:dyDescent="0.3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16"/>
      <c r="L83" s="38"/>
      <c r="M83" s="38"/>
      <c r="N83" s="38"/>
    </row>
    <row r="84" spans="1:15" x14ac:dyDescent="0.3">
      <c r="A84" s="25" t="s">
        <v>72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5" ht="15.6" x14ac:dyDescent="0.3">
      <c r="A85" s="21" t="s">
        <v>73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5" ht="15" x14ac:dyDescent="0.3">
      <c r="A86" s="39" t="s">
        <v>74</v>
      </c>
      <c r="B86" s="40">
        <f>B87*0.7</f>
        <v>17236.8</v>
      </c>
      <c r="C86" s="40">
        <f t="shared" ref="C86:M86" si="22">C87*0.7</f>
        <v>17236.8</v>
      </c>
      <c r="D86" s="40">
        <f t="shared" si="22"/>
        <v>17236.8</v>
      </c>
      <c r="E86" s="40">
        <f t="shared" si="22"/>
        <v>17236.8</v>
      </c>
      <c r="F86" s="40">
        <f t="shared" si="22"/>
        <v>17236.8</v>
      </c>
      <c r="G86" s="40">
        <f t="shared" si="22"/>
        <v>17236.8</v>
      </c>
      <c r="H86" s="40">
        <f t="shared" si="22"/>
        <v>17236.8</v>
      </c>
      <c r="I86" s="40">
        <f t="shared" si="22"/>
        <v>17236.8</v>
      </c>
      <c r="J86" s="40">
        <f t="shared" si="22"/>
        <v>17236.8</v>
      </c>
      <c r="K86" s="40">
        <f t="shared" si="22"/>
        <v>17236.8</v>
      </c>
      <c r="L86" s="40">
        <f t="shared" si="22"/>
        <v>17236.8</v>
      </c>
      <c r="M86" s="40">
        <f t="shared" si="22"/>
        <v>17236.8</v>
      </c>
      <c r="N86" s="40"/>
    </row>
    <row r="87" spans="1:15" ht="15" x14ac:dyDescent="0.3">
      <c r="A87" s="39" t="s">
        <v>75</v>
      </c>
      <c r="B87" s="40">
        <f>+B88+B89+B90</f>
        <v>24624</v>
      </c>
      <c r="C87" s="40">
        <f t="shared" ref="C87:M87" si="23">+C88+C89+C90</f>
        <v>24624</v>
      </c>
      <c r="D87" s="40">
        <f t="shared" si="23"/>
        <v>24624</v>
      </c>
      <c r="E87" s="40">
        <f t="shared" si="23"/>
        <v>24624</v>
      </c>
      <c r="F87" s="40">
        <f t="shared" si="23"/>
        <v>24624</v>
      </c>
      <c r="G87" s="40">
        <f t="shared" si="23"/>
        <v>24624</v>
      </c>
      <c r="H87" s="40">
        <f t="shared" si="23"/>
        <v>24624</v>
      </c>
      <c r="I87" s="40">
        <f t="shared" si="23"/>
        <v>24624</v>
      </c>
      <c r="J87" s="40">
        <f t="shared" si="23"/>
        <v>24624</v>
      </c>
      <c r="K87" s="40">
        <f t="shared" si="23"/>
        <v>24624</v>
      </c>
      <c r="L87" s="40">
        <f t="shared" si="23"/>
        <v>24624</v>
      </c>
      <c r="M87" s="40">
        <f t="shared" si="23"/>
        <v>24624</v>
      </c>
      <c r="N87" s="40"/>
    </row>
    <row r="88" spans="1:15" ht="15" x14ac:dyDescent="0.3">
      <c r="A88" s="39" t="s">
        <v>76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/>
    </row>
    <row r="89" spans="1:15" ht="15" x14ac:dyDescent="0.3">
      <c r="A89" s="39" t="s">
        <v>77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/>
    </row>
    <row r="90" spans="1:15" ht="15" x14ac:dyDescent="0.3">
      <c r="A90" s="39" t="s">
        <v>78</v>
      </c>
      <c r="B90" s="2">
        <v>24624</v>
      </c>
      <c r="C90" s="2">
        <v>24624</v>
      </c>
      <c r="D90" s="2">
        <v>24624</v>
      </c>
      <c r="E90" s="2">
        <v>24624</v>
      </c>
      <c r="F90" s="2">
        <v>24624</v>
      </c>
      <c r="G90" s="2">
        <v>24624</v>
      </c>
      <c r="H90" s="2">
        <v>24624</v>
      </c>
      <c r="I90" s="2">
        <v>24624</v>
      </c>
      <c r="J90" s="2">
        <v>24624</v>
      </c>
      <c r="K90" s="2">
        <v>24624</v>
      </c>
      <c r="L90" s="2">
        <v>24624</v>
      </c>
      <c r="M90" s="2">
        <v>24624</v>
      </c>
      <c r="N90" s="2"/>
    </row>
    <row r="91" spans="1:15" ht="15" x14ac:dyDescent="0.3">
      <c r="A91" s="39"/>
      <c r="B91" s="2"/>
      <c r="C91" s="2"/>
      <c r="D91" s="2"/>
      <c r="E91" s="2"/>
      <c r="F91" s="2"/>
      <c r="G91" s="2"/>
      <c r="H91" s="2"/>
      <c r="I91" s="2"/>
      <c r="J91" s="2"/>
      <c r="K91" s="16"/>
      <c r="L91" s="2"/>
      <c r="M91" s="2"/>
      <c r="N91" s="2"/>
    </row>
    <row r="92" spans="1:15" x14ac:dyDescent="0.3">
      <c r="A92" s="25" t="s">
        <v>0</v>
      </c>
      <c r="B92" s="40"/>
      <c r="C92" s="40"/>
      <c r="D92" s="40"/>
      <c r="E92" s="40"/>
      <c r="F92" s="40"/>
      <c r="G92" s="40"/>
      <c r="H92" s="40"/>
      <c r="I92" s="40"/>
      <c r="J92" s="40"/>
      <c r="K92" s="16"/>
      <c r="L92" s="40"/>
      <c r="M92" s="40"/>
      <c r="N92" s="40"/>
    </row>
    <row r="93" spans="1:15" ht="15.6" x14ac:dyDescent="0.3">
      <c r="A93" s="21" t="s">
        <v>79</v>
      </c>
      <c r="B93" s="22">
        <f>+B94+B95+B96+B97+B98</f>
        <v>645596.7300000001</v>
      </c>
      <c r="C93" s="22">
        <f t="shared" ref="C93:M93" si="24">+C94+C95+C96+C97+C98</f>
        <v>652401.35</v>
      </c>
      <c r="D93" s="22">
        <f t="shared" si="24"/>
        <v>652829.74</v>
      </c>
      <c r="E93" s="22">
        <f t="shared" si="24"/>
        <v>660076.56000000006</v>
      </c>
      <c r="F93" s="22">
        <f t="shared" si="24"/>
        <v>697109.5</v>
      </c>
      <c r="G93" s="22">
        <f t="shared" si="24"/>
        <v>716826.99000000011</v>
      </c>
      <c r="H93" s="22">
        <f t="shared" si="24"/>
        <v>805257.86</v>
      </c>
      <c r="I93" s="22">
        <f t="shared" si="24"/>
        <v>774536.60000000009</v>
      </c>
      <c r="J93" s="22">
        <f t="shared" si="24"/>
        <v>808636.29</v>
      </c>
      <c r="K93" s="22">
        <f t="shared" si="24"/>
        <v>700974.88000000012</v>
      </c>
      <c r="L93" s="22">
        <f t="shared" si="24"/>
        <v>705912.83000000007</v>
      </c>
      <c r="M93" s="22">
        <f t="shared" si="24"/>
        <v>749577.69000000006</v>
      </c>
      <c r="N93" s="22"/>
    </row>
    <row r="94" spans="1:15" x14ac:dyDescent="0.3">
      <c r="A94" s="20" t="s">
        <v>64</v>
      </c>
      <c r="B94" s="2">
        <v>544318.18000000005</v>
      </c>
      <c r="C94" s="2">
        <v>556378.75</v>
      </c>
      <c r="D94" s="2">
        <v>556261</v>
      </c>
      <c r="E94" s="2">
        <v>562831.64</v>
      </c>
      <c r="F94" s="2">
        <v>585674.59</v>
      </c>
      <c r="G94" s="2">
        <v>609299.39</v>
      </c>
      <c r="H94" s="2">
        <v>672756.91</v>
      </c>
      <c r="I94" s="2">
        <v>638562.78</v>
      </c>
      <c r="J94" s="2">
        <v>682977.9</v>
      </c>
      <c r="K94" s="2">
        <v>597273.16</v>
      </c>
      <c r="L94" s="2">
        <v>597067.80000000005</v>
      </c>
      <c r="M94" s="2">
        <v>635645.26</v>
      </c>
      <c r="N94" s="2"/>
      <c r="O94" s="4">
        <v>5</v>
      </c>
    </row>
    <row r="95" spans="1:15" x14ac:dyDescent="0.3">
      <c r="A95" s="20" t="s">
        <v>65</v>
      </c>
      <c r="B95" s="2">
        <v>60295.23</v>
      </c>
      <c r="C95" s="2">
        <v>59189.59</v>
      </c>
      <c r="D95" s="2">
        <v>58674.84</v>
      </c>
      <c r="E95" s="2">
        <v>55751.75</v>
      </c>
      <c r="F95" s="2">
        <v>66660.899999999994</v>
      </c>
      <c r="G95" s="2">
        <v>65050.400000000001</v>
      </c>
      <c r="H95" s="2">
        <v>83040.09</v>
      </c>
      <c r="I95" s="2">
        <v>90759.02</v>
      </c>
      <c r="J95" s="2">
        <v>81968</v>
      </c>
      <c r="K95" s="2">
        <v>59582.53</v>
      </c>
      <c r="L95" s="2">
        <v>60035.38</v>
      </c>
      <c r="M95" s="2">
        <v>60149.77</v>
      </c>
      <c r="N95" s="2"/>
      <c r="O95" s="4">
        <v>5</v>
      </c>
    </row>
    <row r="96" spans="1:15" x14ac:dyDescent="0.3">
      <c r="A96" s="20" t="s">
        <v>66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/>
      <c r="O96" s="4">
        <v>5</v>
      </c>
    </row>
    <row r="97" spans="1:15" x14ac:dyDescent="0.3">
      <c r="A97" s="20" t="s">
        <v>67</v>
      </c>
      <c r="B97" s="2">
        <v>8033.92</v>
      </c>
      <c r="C97" s="2">
        <v>4274.78</v>
      </c>
      <c r="D97" s="2">
        <v>4770.49</v>
      </c>
      <c r="E97" s="2">
        <v>8396.56</v>
      </c>
      <c r="F97" s="2">
        <v>11730.85</v>
      </c>
      <c r="G97" s="2">
        <v>9541.2900000000009</v>
      </c>
      <c r="H97" s="2">
        <v>16293.85</v>
      </c>
      <c r="I97" s="2">
        <v>12068.91</v>
      </c>
      <c r="J97" s="2">
        <v>10505.75</v>
      </c>
      <c r="K97" s="2">
        <v>10967.5</v>
      </c>
      <c r="L97" s="2">
        <v>15576.71</v>
      </c>
      <c r="M97" s="2">
        <v>20587.009999999998</v>
      </c>
      <c r="N97" s="2"/>
      <c r="O97" s="4">
        <v>6</v>
      </c>
    </row>
    <row r="98" spans="1:15" x14ac:dyDescent="0.3">
      <c r="A98" s="20" t="s">
        <v>68</v>
      </c>
      <c r="B98" s="2">
        <v>32949.4</v>
      </c>
      <c r="C98" s="2">
        <v>32558.23</v>
      </c>
      <c r="D98" s="2">
        <v>33123.410000000003</v>
      </c>
      <c r="E98" s="2">
        <v>33096.61</v>
      </c>
      <c r="F98" s="2">
        <v>33043.160000000003</v>
      </c>
      <c r="G98" s="2">
        <v>32935.910000000003</v>
      </c>
      <c r="H98" s="2">
        <v>33167.01</v>
      </c>
      <c r="I98" s="2">
        <v>33145.89</v>
      </c>
      <c r="J98" s="2">
        <v>33184.639999999999</v>
      </c>
      <c r="K98" s="2">
        <v>33151.69</v>
      </c>
      <c r="L98" s="2">
        <v>33232.94</v>
      </c>
      <c r="M98" s="2">
        <v>33195.65</v>
      </c>
      <c r="N98" s="2"/>
      <c r="O98" s="4">
        <v>6</v>
      </c>
    </row>
    <row r="99" spans="1:15" x14ac:dyDescent="0.3">
      <c r="A99" s="3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5" ht="15.6" x14ac:dyDescent="0.3">
      <c r="A100" s="21" t="s">
        <v>80</v>
      </c>
      <c r="B100" s="22">
        <f>+B101+B102+B103+B104+B105</f>
        <v>492280.02999999997</v>
      </c>
      <c r="C100" s="22">
        <f>+C101+C102+C103+C104+C105</f>
        <v>398854.56999999995</v>
      </c>
      <c r="D100" s="22">
        <f>+D101+D102+D103+D104+D105</f>
        <v>394362.69999999995</v>
      </c>
      <c r="E100" s="22">
        <f t="shared" ref="E100:F100" si="25">+E101+E102+E103+E104+E105</f>
        <v>436990.13999999996</v>
      </c>
      <c r="F100" s="22">
        <f t="shared" si="25"/>
        <v>564652.24</v>
      </c>
      <c r="G100" s="22">
        <f>SUM(G101:G105)</f>
        <v>419647.12</v>
      </c>
      <c r="H100" s="22">
        <f>SUM(H101:H105)</f>
        <v>552123.13000000012</v>
      </c>
      <c r="I100" s="22">
        <f t="shared" ref="I100:M100" si="26">+I101+I102+I103+I104+I105</f>
        <v>462242.57</v>
      </c>
      <c r="J100" s="22">
        <f t="shared" si="26"/>
        <v>387282.55</v>
      </c>
      <c r="K100" s="22">
        <f t="shared" si="26"/>
        <v>452747.09000000008</v>
      </c>
      <c r="L100" s="22">
        <f t="shared" si="26"/>
        <v>460739.08</v>
      </c>
      <c r="M100" s="22">
        <f t="shared" si="26"/>
        <v>466375.20000000007</v>
      </c>
      <c r="N100" s="22"/>
    </row>
    <row r="101" spans="1:15" ht="14.25" customHeight="1" x14ac:dyDescent="0.3">
      <c r="A101" s="20" t="s">
        <v>64</v>
      </c>
      <c r="B101" s="2">
        <v>383641.41</v>
      </c>
      <c r="C101" s="2">
        <v>309190.68</v>
      </c>
      <c r="D101" s="2">
        <v>326042.53999999998</v>
      </c>
      <c r="E101" s="2">
        <v>349264.23</v>
      </c>
      <c r="F101" s="2">
        <v>427060.67</v>
      </c>
      <c r="G101" s="2">
        <v>334667.31</v>
      </c>
      <c r="H101" s="2">
        <v>479460.26</v>
      </c>
      <c r="I101" s="2">
        <v>332819.52</v>
      </c>
      <c r="J101" s="2">
        <v>334706.49</v>
      </c>
      <c r="K101" s="2">
        <v>324866.39</v>
      </c>
      <c r="L101" s="2">
        <v>341373.29</v>
      </c>
      <c r="M101" s="2">
        <v>364919.45</v>
      </c>
      <c r="N101" s="2"/>
    </row>
    <row r="102" spans="1:15" x14ac:dyDescent="0.3">
      <c r="A102" s="20" t="s">
        <v>65</v>
      </c>
      <c r="B102" s="2">
        <v>40773.47</v>
      </c>
      <c r="C102" s="2">
        <v>56441.29</v>
      </c>
      <c r="D102" s="2">
        <v>65022.87</v>
      </c>
      <c r="E102" s="2">
        <v>53337.23</v>
      </c>
      <c r="F102" s="2">
        <v>72640.12</v>
      </c>
      <c r="G102" s="2">
        <v>50885.53</v>
      </c>
      <c r="H102" s="2">
        <v>69661.3</v>
      </c>
      <c r="I102" s="2">
        <v>63187.92</v>
      </c>
      <c r="J102" s="2">
        <v>47644.12</v>
      </c>
      <c r="K102" s="2">
        <v>62351.28</v>
      </c>
      <c r="L102" s="2">
        <v>84731.33</v>
      </c>
      <c r="M102" s="2">
        <v>67067.58</v>
      </c>
      <c r="N102" s="2"/>
    </row>
    <row r="103" spans="1:15" x14ac:dyDescent="0.3">
      <c r="A103" s="20" t="s">
        <v>66</v>
      </c>
      <c r="B103" s="2">
        <v>0</v>
      </c>
      <c r="C103" s="2">
        <v>0</v>
      </c>
      <c r="D103" s="2">
        <v>0</v>
      </c>
      <c r="E103" s="2"/>
      <c r="F103" s="2">
        <v>0</v>
      </c>
      <c r="G103" s="2"/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/>
    </row>
    <row r="104" spans="1:15" x14ac:dyDescent="0.3">
      <c r="A104" s="20" t="s">
        <v>67</v>
      </c>
      <c r="B104" s="2">
        <v>2467.36</v>
      </c>
      <c r="C104" s="2">
        <v>1911.3</v>
      </c>
      <c r="D104" s="2">
        <v>1592.8</v>
      </c>
      <c r="E104" s="2">
        <v>2315.3200000000002</v>
      </c>
      <c r="F104" s="2">
        <v>2537.64</v>
      </c>
      <c r="G104" s="2">
        <v>2143.3200000000002</v>
      </c>
      <c r="H104" s="2">
        <v>2132.0300000000002</v>
      </c>
      <c r="I104" s="2">
        <v>3037.88</v>
      </c>
      <c r="J104" s="2">
        <v>2792.92</v>
      </c>
      <c r="K104" s="2">
        <v>2515.2600000000002</v>
      </c>
      <c r="L104" s="2">
        <v>2396.44</v>
      </c>
      <c r="M104" s="2">
        <v>2678.02</v>
      </c>
      <c r="N104" s="2"/>
      <c r="O104" s="4">
        <v>7</v>
      </c>
    </row>
    <row r="105" spans="1:15" x14ac:dyDescent="0.3">
      <c r="A105" s="20" t="s">
        <v>68</v>
      </c>
      <c r="B105" s="2">
        <v>65397.79</v>
      </c>
      <c r="C105" s="2">
        <v>31311.3</v>
      </c>
      <c r="D105" s="2">
        <v>1704.49</v>
      </c>
      <c r="E105" s="2">
        <v>32073.360000000001</v>
      </c>
      <c r="F105" s="2">
        <v>62413.81</v>
      </c>
      <c r="G105" s="2">
        <v>31950.959999999999</v>
      </c>
      <c r="H105" s="2">
        <v>869.54</v>
      </c>
      <c r="I105" s="2">
        <v>63197.25</v>
      </c>
      <c r="J105" s="2">
        <v>2139.02</v>
      </c>
      <c r="K105" s="2">
        <v>63014.16</v>
      </c>
      <c r="L105" s="2">
        <v>32238.02</v>
      </c>
      <c r="M105" s="2">
        <v>31710.15</v>
      </c>
      <c r="N105" s="2"/>
      <c r="O105" s="4">
        <v>7</v>
      </c>
    </row>
    <row r="106" spans="1:15" x14ac:dyDescent="0.3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5" x14ac:dyDescent="0.3">
      <c r="A107" s="20" t="s">
        <v>157</v>
      </c>
      <c r="B107" s="2">
        <v>0</v>
      </c>
      <c r="C107" s="2">
        <v>0</v>
      </c>
      <c r="D107" s="2">
        <v>2</v>
      </c>
      <c r="E107" s="2">
        <v>1</v>
      </c>
      <c r="F107" s="2">
        <v>0</v>
      </c>
      <c r="G107" s="2">
        <v>0</v>
      </c>
      <c r="H107" s="2">
        <v>4</v>
      </c>
      <c r="I107" s="2">
        <v>5</v>
      </c>
      <c r="J107" s="2">
        <v>2</v>
      </c>
      <c r="K107" s="2">
        <v>1</v>
      </c>
      <c r="L107" s="2">
        <v>0</v>
      </c>
      <c r="M107" s="2">
        <v>0</v>
      </c>
      <c r="N107" s="2"/>
      <c r="O107" s="4">
        <v>10</v>
      </c>
    </row>
    <row r="108" spans="1:15" x14ac:dyDescent="0.3">
      <c r="A108" s="20" t="s">
        <v>81</v>
      </c>
      <c r="B108" s="2">
        <v>0</v>
      </c>
      <c r="C108" s="2">
        <v>0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3</v>
      </c>
      <c r="J108" s="2">
        <v>1</v>
      </c>
      <c r="K108" s="2">
        <v>0</v>
      </c>
      <c r="L108" s="2">
        <v>1</v>
      </c>
      <c r="M108" s="2">
        <v>0</v>
      </c>
      <c r="N108" s="2"/>
      <c r="O108" s="4">
        <v>11</v>
      </c>
    </row>
    <row r="109" spans="1:15" x14ac:dyDescent="0.3">
      <c r="A109" s="20" t="s">
        <v>82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>
        <v>12</v>
      </c>
    </row>
    <row r="110" spans="1:15" x14ac:dyDescent="0.3">
      <c r="A110" s="42" t="s">
        <v>83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16"/>
      <c r="L110" s="38"/>
      <c r="M110" s="38"/>
      <c r="N110" s="38"/>
    </row>
    <row r="111" spans="1:15" x14ac:dyDescent="0.3">
      <c r="A111" s="25" t="s">
        <v>84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5" ht="15.6" x14ac:dyDescent="0.3">
      <c r="A112" s="21" t="s">
        <v>85</v>
      </c>
      <c r="B112" s="22">
        <f>+B113+B119+B125</f>
        <v>4759</v>
      </c>
      <c r="C112" s="22">
        <f>+C113+C119+C125</f>
        <v>4766</v>
      </c>
      <c r="D112" s="22">
        <f>+D113+D119+D125</f>
        <v>4774</v>
      </c>
      <c r="E112" s="22">
        <f>+E113+E119+E125</f>
        <v>4784</v>
      </c>
      <c r="F112" s="22">
        <f>+F113+F119+F125</f>
        <v>4779</v>
      </c>
      <c r="G112" s="22">
        <f t="shared" ref="G112:M112" si="27">+G113+G119+G125</f>
        <v>4883</v>
      </c>
      <c r="H112" s="22">
        <f>+H113+H119+H125</f>
        <v>4902</v>
      </c>
      <c r="I112" s="22">
        <f t="shared" si="27"/>
        <v>4906</v>
      </c>
      <c r="J112" s="22">
        <f t="shared" si="27"/>
        <v>4913</v>
      </c>
      <c r="K112" s="22">
        <f t="shared" si="27"/>
        <v>4919</v>
      </c>
      <c r="L112" s="22">
        <f t="shared" si="27"/>
        <v>4922</v>
      </c>
      <c r="M112" s="22">
        <f t="shared" si="27"/>
        <v>4928</v>
      </c>
      <c r="N112" s="22"/>
      <c r="O112" s="4">
        <v>14</v>
      </c>
    </row>
    <row r="113" spans="1:14" x14ac:dyDescent="0.3">
      <c r="A113" s="43" t="s">
        <v>86</v>
      </c>
      <c r="B113" s="22">
        <f>+B114+B115+B116+B117+B118</f>
        <v>2060</v>
      </c>
      <c r="C113" s="22">
        <f t="shared" ref="C113:M113" si="28">+C114+C115+C116+C117+C118</f>
        <v>2059</v>
      </c>
      <c r="D113" s="22">
        <f t="shared" si="28"/>
        <v>2066</v>
      </c>
      <c r="E113" s="22">
        <f t="shared" si="28"/>
        <v>2107</v>
      </c>
      <c r="F113" s="22">
        <f t="shared" si="28"/>
        <v>2118</v>
      </c>
      <c r="G113" s="22">
        <f t="shared" si="28"/>
        <v>2225</v>
      </c>
      <c r="H113" s="22">
        <f t="shared" si="28"/>
        <v>2230</v>
      </c>
      <c r="I113" s="22">
        <f t="shared" si="28"/>
        <v>2233</v>
      </c>
      <c r="J113" s="22">
        <f t="shared" si="28"/>
        <v>2234</v>
      </c>
      <c r="K113" s="22">
        <f t="shared" si="28"/>
        <v>2240</v>
      </c>
      <c r="L113" s="22">
        <f t="shared" si="28"/>
        <v>2240</v>
      </c>
      <c r="M113" s="22">
        <f t="shared" si="28"/>
        <v>2246</v>
      </c>
      <c r="N113" s="22"/>
    </row>
    <row r="114" spans="1:14" x14ac:dyDescent="0.3">
      <c r="A114" s="19" t="s">
        <v>87</v>
      </c>
      <c r="B114" s="2">
        <v>1951</v>
      </c>
      <c r="C114" s="2">
        <v>1950</v>
      </c>
      <c r="D114" s="2">
        <v>1957</v>
      </c>
      <c r="E114" s="2">
        <v>1994</v>
      </c>
      <c r="F114" s="2">
        <v>2006</v>
      </c>
      <c r="G114" s="2">
        <v>2110</v>
      </c>
      <c r="H114" s="2">
        <v>2113</v>
      </c>
      <c r="I114" s="2">
        <v>2116</v>
      </c>
      <c r="J114" s="2">
        <v>2118</v>
      </c>
      <c r="K114" s="2">
        <v>2124</v>
      </c>
      <c r="L114" s="2">
        <v>2124</v>
      </c>
      <c r="M114" s="2">
        <v>2130</v>
      </c>
      <c r="N114" s="2"/>
    </row>
    <row r="115" spans="1:14" x14ac:dyDescent="0.3">
      <c r="A115" s="19" t="s">
        <v>88</v>
      </c>
      <c r="B115" s="2">
        <v>79</v>
      </c>
      <c r="C115" s="2">
        <v>79</v>
      </c>
      <c r="D115" s="2">
        <v>79</v>
      </c>
      <c r="E115" s="2">
        <v>83</v>
      </c>
      <c r="F115" s="2">
        <v>82</v>
      </c>
      <c r="G115" s="2">
        <v>85</v>
      </c>
      <c r="H115" s="2">
        <v>87</v>
      </c>
      <c r="I115" s="2">
        <v>87</v>
      </c>
      <c r="J115" s="2">
        <v>86</v>
      </c>
      <c r="K115" s="2">
        <v>86</v>
      </c>
      <c r="L115" s="2">
        <v>86</v>
      </c>
      <c r="M115" s="2">
        <v>86</v>
      </c>
      <c r="N115" s="2"/>
    </row>
    <row r="116" spans="1:14" x14ac:dyDescent="0.3">
      <c r="A116" s="19" t="s">
        <v>89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/>
    </row>
    <row r="117" spans="1:14" x14ac:dyDescent="0.3">
      <c r="A117" s="19" t="s">
        <v>90</v>
      </c>
      <c r="B117" s="2">
        <v>24</v>
      </c>
      <c r="C117" s="2">
        <v>24</v>
      </c>
      <c r="D117" s="2">
        <v>24</v>
      </c>
      <c r="E117" s="2">
        <v>24</v>
      </c>
      <c r="F117" s="2">
        <v>24</v>
      </c>
      <c r="G117" s="2">
        <v>24</v>
      </c>
      <c r="H117" s="2">
        <v>24</v>
      </c>
      <c r="I117" s="2">
        <v>24</v>
      </c>
      <c r="J117" s="2">
        <v>24</v>
      </c>
      <c r="K117" s="2">
        <v>24</v>
      </c>
      <c r="L117" s="2">
        <v>24</v>
      </c>
      <c r="M117" s="2">
        <v>24</v>
      </c>
      <c r="N117" s="2"/>
    </row>
    <row r="118" spans="1:14" x14ac:dyDescent="0.3">
      <c r="A118" s="19" t="s">
        <v>91</v>
      </c>
      <c r="B118" s="2">
        <v>6</v>
      </c>
      <c r="C118" s="2">
        <v>6</v>
      </c>
      <c r="D118" s="2">
        <v>6</v>
      </c>
      <c r="E118" s="2">
        <v>6</v>
      </c>
      <c r="F118" s="2">
        <v>6</v>
      </c>
      <c r="G118" s="2">
        <v>6</v>
      </c>
      <c r="H118" s="2">
        <v>6</v>
      </c>
      <c r="I118" s="2">
        <v>6</v>
      </c>
      <c r="J118" s="2">
        <v>6</v>
      </c>
      <c r="K118" s="2">
        <v>6</v>
      </c>
      <c r="L118" s="2">
        <v>6</v>
      </c>
      <c r="M118" s="2">
        <v>6</v>
      </c>
      <c r="N118" s="2"/>
    </row>
    <row r="119" spans="1:14" x14ac:dyDescent="0.3">
      <c r="A119" s="43" t="s">
        <v>92</v>
      </c>
      <c r="B119" s="22">
        <f>+B120+B121+B122+B123+B124</f>
        <v>1983</v>
      </c>
      <c r="C119" s="22">
        <f t="shared" ref="C119:M119" si="29">+C120+C121+C122+C123+C124</f>
        <v>1986</v>
      </c>
      <c r="D119" s="22">
        <f t="shared" si="29"/>
        <v>1984</v>
      </c>
      <c r="E119" s="22">
        <f t="shared" si="29"/>
        <v>1955</v>
      </c>
      <c r="F119" s="22">
        <f t="shared" si="29"/>
        <v>1938</v>
      </c>
      <c r="G119" s="22">
        <f t="shared" si="29"/>
        <v>1935</v>
      </c>
      <c r="H119" s="22">
        <f t="shared" si="29"/>
        <v>1947</v>
      </c>
      <c r="I119" s="22">
        <f t="shared" si="29"/>
        <v>1945</v>
      </c>
      <c r="J119" s="22">
        <f t="shared" si="29"/>
        <v>1946</v>
      </c>
      <c r="K119" s="22">
        <f t="shared" si="29"/>
        <v>1946</v>
      </c>
      <c r="L119" s="22">
        <f t="shared" si="29"/>
        <v>1947</v>
      </c>
      <c r="M119" s="22">
        <f t="shared" si="29"/>
        <v>1941</v>
      </c>
      <c r="N119" s="22"/>
    </row>
    <row r="120" spans="1:14" x14ac:dyDescent="0.3">
      <c r="A120" s="19" t="s">
        <v>87</v>
      </c>
      <c r="B120" s="2">
        <v>1935</v>
      </c>
      <c r="C120" s="2">
        <v>1938</v>
      </c>
      <c r="D120" s="2">
        <v>1936</v>
      </c>
      <c r="E120" s="2">
        <v>1908</v>
      </c>
      <c r="F120" s="2">
        <v>1891</v>
      </c>
      <c r="G120" s="2">
        <v>1888</v>
      </c>
      <c r="H120" s="2">
        <v>1899</v>
      </c>
      <c r="I120" s="2">
        <v>1898</v>
      </c>
      <c r="J120" s="2">
        <v>1899</v>
      </c>
      <c r="K120" s="2">
        <v>1899</v>
      </c>
      <c r="L120" s="2">
        <v>1899</v>
      </c>
      <c r="M120" s="2">
        <v>1893</v>
      </c>
      <c r="N120" s="2"/>
    </row>
    <row r="121" spans="1:14" x14ac:dyDescent="0.3">
      <c r="A121" s="19" t="s">
        <v>88</v>
      </c>
      <c r="B121" s="2">
        <v>41</v>
      </c>
      <c r="C121" s="2">
        <v>41</v>
      </c>
      <c r="D121" s="2">
        <v>41</v>
      </c>
      <c r="E121" s="2">
        <v>40</v>
      </c>
      <c r="F121" s="2">
        <v>40</v>
      </c>
      <c r="G121" s="2">
        <v>40</v>
      </c>
      <c r="H121" s="2">
        <v>41</v>
      </c>
      <c r="I121" s="2">
        <v>40</v>
      </c>
      <c r="J121" s="2">
        <v>40</v>
      </c>
      <c r="K121" s="2">
        <v>40</v>
      </c>
      <c r="L121" s="2">
        <v>41</v>
      </c>
      <c r="M121" s="2">
        <v>41</v>
      </c>
      <c r="N121" s="2"/>
    </row>
    <row r="122" spans="1:14" x14ac:dyDescent="0.3">
      <c r="A122" s="19" t="s">
        <v>89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/>
    </row>
    <row r="123" spans="1:14" x14ac:dyDescent="0.3">
      <c r="A123" s="19" t="s">
        <v>90</v>
      </c>
      <c r="B123" s="2">
        <v>2</v>
      </c>
      <c r="C123" s="2">
        <v>2</v>
      </c>
      <c r="D123" s="2">
        <v>2</v>
      </c>
      <c r="E123" s="2">
        <v>2</v>
      </c>
      <c r="F123" s="2">
        <v>2</v>
      </c>
      <c r="G123" s="2">
        <v>2</v>
      </c>
      <c r="H123" s="2">
        <v>2</v>
      </c>
      <c r="I123" s="2">
        <v>2</v>
      </c>
      <c r="J123" s="2">
        <v>2</v>
      </c>
      <c r="K123" s="2">
        <v>2</v>
      </c>
      <c r="L123" s="2">
        <v>2</v>
      </c>
      <c r="M123" s="2">
        <v>2</v>
      </c>
      <c r="N123" s="2"/>
    </row>
    <row r="124" spans="1:14" x14ac:dyDescent="0.3">
      <c r="A124" s="19" t="s">
        <v>91</v>
      </c>
      <c r="B124" s="2">
        <v>5</v>
      </c>
      <c r="C124" s="2">
        <v>5</v>
      </c>
      <c r="D124" s="2">
        <v>5</v>
      </c>
      <c r="E124" s="2">
        <v>5</v>
      </c>
      <c r="F124" s="2">
        <v>5</v>
      </c>
      <c r="G124" s="2">
        <v>5</v>
      </c>
      <c r="H124" s="2">
        <v>5</v>
      </c>
      <c r="I124" s="2">
        <v>5</v>
      </c>
      <c r="J124" s="2">
        <v>5</v>
      </c>
      <c r="K124" s="2">
        <v>5</v>
      </c>
      <c r="L124" s="2">
        <v>5</v>
      </c>
      <c r="M124" s="2">
        <v>5</v>
      </c>
      <c r="N124" s="2"/>
    </row>
    <row r="125" spans="1:14" ht="23.25" customHeight="1" x14ac:dyDescent="0.3">
      <c r="A125" s="44" t="s">
        <v>93</v>
      </c>
      <c r="B125" s="45">
        <v>716</v>
      </c>
      <c r="C125" s="45">
        <v>721</v>
      </c>
      <c r="D125" s="45">
        <v>724</v>
      </c>
      <c r="E125" s="45">
        <v>722</v>
      </c>
      <c r="F125" s="45">
        <v>723</v>
      </c>
      <c r="G125" s="45">
        <v>723</v>
      </c>
      <c r="H125" s="45">
        <v>725</v>
      </c>
      <c r="I125" s="45">
        <v>728</v>
      </c>
      <c r="J125" s="45">
        <v>733</v>
      </c>
      <c r="K125" s="45">
        <v>733</v>
      </c>
      <c r="L125" s="45">
        <v>735</v>
      </c>
      <c r="M125" s="45">
        <v>741</v>
      </c>
      <c r="N125" s="45"/>
    </row>
    <row r="126" spans="1:14" ht="15.75" customHeight="1" x14ac:dyDescent="0.3">
      <c r="A126" s="2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9.5" customHeight="1" x14ac:dyDescent="0.3">
      <c r="A127" s="21" t="s">
        <v>94</v>
      </c>
      <c r="B127" s="40">
        <v>3860</v>
      </c>
      <c r="C127" s="40">
        <v>3862</v>
      </c>
      <c r="D127" s="40">
        <v>3864</v>
      </c>
      <c r="E127" s="40">
        <v>3867</v>
      </c>
      <c r="F127" s="40">
        <v>3870</v>
      </c>
      <c r="G127" s="40">
        <v>3872</v>
      </c>
      <c r="H127" s="40">
        <v>3876</v>
      </c>
      <c r="I127" s="40">
        <v>3877</v>
      </c>
      <c r="J127" s="40">
        <v>3879</v>
      </c>
      <c r="K127" s="40">
        <v>3885</v>
      </c>
      <c r="L127" s="40">
        <v>3886</v>
      </c>
      <c r="M127" s="40"/>
      <c r="N127" s="40"/>
    </row>
    <row r="128" spans="1:14" ht="19.5" customHeight="1" x14ac:dyDescent="0.3">
      <c r="A128" s="21" t="s">
        <v>159</v>
      </c>
      <c r="B128" s="46">
        <f>+B127/B112</f>
        <v>0.81109476780836309</v>
      </c>
      <c r="C128" s="46">
        <f t="shared" ref="C128:M128" si="30">+C127/C112</f>
        <v>0.81032312211498114</v>
      </c>
      <c r="D128" s="46">
        <f>+D127/D112</f>
        <v>0.80938416422287385</v>
      </c>
      <c r="E128" s="46">
        <f t="shared" si="30"/>
        <v>0.80831939799331098</v>
      </c>
      <c r="F128" s="46">
        <f t="shared" si="30"/>
        <v>0.80979284369114879</v>
      </c>
      <c r="G128" s="46">
        <f t="shared" si="30"/>
        <v>0.79295515052221999</v>
      </c>
      <c r="H128" s="46">
        <f t="shared" si="30"/>
        <v>0.79069767441860461</v>
      </c>
      <c r="I128" s="46">
        <f t="shared" si="30"/>
        <v>0.79025682837342026</v>
      </c>
      <c r="J128" s="46">
        <f t="shared" si="30"/>
        <v>0.78953796051292491</v>
      </c>
      <c r="K128" s="46">
        <f t="shared" si="30"/>
        <v>0.78979467371416956</v>
      </c>
      <c r="L128" s="46">
        <f t="shared" si="30"/>
        <v>0.78951645672490856</v>
      </c>
      <c r="M128" s="46">
        <f t="shared" si="30"/>
        <v>0</v>
      </c>
      <c r="N128" s="40"/>
    </row>
    <row r="129" spans="1:14" ht="19.5" customHeight="1" x14ac:dyDescent="0.3">
      <c r="A129" s="21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ht="15" customHeight="1" x14ac:dyDescent="0.3">
      <c r="A130" s="25" t="s">
        <v>95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5.6" x14ac:dyDescent="0.3">
      <c r="A131" s="21" t="s">
        <v>96</v>
      </c>
      <c r="B131" s="22">
        <f>+B132+B136+B137</f>
        <v>10674469.309999999</v>
      </c>
      <c r="C131" s="22">
        <f t="shared" ref="C131:M131" si="31">+C132+C136+C137</f>
        <v>12195612.9</v>
      </c>
      <c r="D131" s="22">
        <f t="shared" si="31"/>
        <v>10988627.08</v>
      </c>
      <c r="E131" s="22">
        <f t="shared" si="31"/>
        <v>11133807.699999999</v>
      </c>
      <c r="F131" s="22">
        <f t="shared" si="31"/>
        <v>11141954.560000001</v>
      </c>
      <c r="G131" s="22">
        <f t="shared" si="31"/>
        <v>11293072.32</v>
      </c>
      <c r="H131" s="22">
        <f t="shared" si="31"/>
        <v>11192356.82</v>
      </c>
      <c r="I131" s="22">
        <f t="shared" si="31"/>
        <v>11471318.609999999</v>
      </c>
      <c r="J131" s="22">
        <f t="shared" si="31"/>
        <v>11773280.810000001</v>
      </c>
      <c r="K131" s="22">
        <f t="shared" si="31"/>
        <v>12070199.020000001</v>
      </c>
      <c r="L131" s="22">
        <f t="shared" si="31"/>
        <v>12265346.129999999</v>
      </c>
      <c r="M131" s="22">
        <f t="shared" si="31"/>
        <v>12429017</v>
      </c>
      <c r="N131" s="22"/>
    </row>
    <row r="132" spans="1:14" x14ac:dyDescent="0.3">
      <c r="A132" s="43" t="s">
        <v>97</v>
      </c>
      <c r="B132" s="22">
        <f>+B133+B134+B135</f>
        <v>9800497.8299999982</v>
      </c>
      <c r="C132" s="22">
        <f t="shared" ref="C132:M132" si="32">+C133+C134+C135</f>
        <v>11314865.620000001</v>
      </c>
      <c r="D132" s="22">
        <f t="shared" si="32"/>
        <v>10105171.65</v>
      </c>
      <c r="E132" s="22">
        <f t="shared" si="32"/>
        <v>10247314.02</v>
      </c>
      <c r="F132" s="22">
        <f t="shared" si="32"/>
        <v>10248456.529999999</v>
      </c>
      <c r="G132" s="22">
        <f t="shared" si="32"/>
        <v>10389028.1</v>
      </c>
      <c r="H132" s="22">
        <f t="shared" si="32"/>
        <v>10279534.41</v>
      </c>
      <c r="I132" s="22">
        <f t="shared" si="32"/>
        <v>10544220.27</v>
      </c>
      <c r="J132" s="22">
        <f t="shared" si="32"/>
        <v>10836062.57</v>
      </c>
      <c r="K132" s="22">
        <f t="shared" si="32"/>
        <v>11124704.120000001</v>
      </c>
      <c r="L132" s="22">
        <f t="shared" si="32"/>
        <v>11310214.18</v>
      </c>
      <c r="M132" s="22">
        <f t="shared" si="32"/>
        <v>11460344.16</v>
      </c>
      <c r="N132" s="22">
        <f t="shared" ref="N132" si="33">N133+N137+N138</f>
        <v>0</v>
      </c>
    </row>
    <row r="133" spans="1:14" x14ac:dyDescent="0.3">
      <c r="A133" s="19" t="s">
        <v>87</v>
      </c>
      <c r="B133" s="2">
        <f>10755885.2-1400764.23</f>
        <v>9355120.9699999988</v>
      </c>
      <c r="C133" s="2">
        <v>10862957.050000001</v>
      </c>
      <c r="D133" s="2">
        <v>9645042.3800000008</v>
      </c>
      <c r="E133" s="2">
        <v>9770340.9199999999</v>
      </c>
      <c r="F133" s="2">
        <v>9782725.4399999995</v>
      </c>
      <c r="G133" s="2">
        <v>9918364.0899999999</v>
      </c>
      <c r="H133" s="2">
        <v>9814115</v>
      </c>
      <c r="I133" s="2">
        <v>10050192.57</v>
      </c>
      <c r="J133" s="2">
        <v>10321504.51</v>
      </c>
      <c r="K133" s="2">
        <v>10603433.66</v>
      </c>
      <c r="L133" s="2">
        <v>10823819.359999999</v>
      </c>
      <c r="M133" s="2">
        <v>10990579.49</v>
      </c>
      <c r="N133" s="2"/>
    </row>
    <row r="134" spans="1:14" x14ac:dyDescent="0.3">
      <c r="A134" s="19" t="s">
        <v>88</v>
      </c>
      <c r="B134" s="2">
        <v>445376.86</v>
      </c>
      <c r="C134" s="2">
        <v>451908.57</v>
      </c>
      <c r="D134" s="2">
        <v>460129.27</v>
      </c>
      <c r="E134" s="2">
        <v>476973.1</v>
      </c>
      <c r="F134" s="2">
        <v>465731.09</v>
      </c>
      <c r="G134" s="2">
        <v>470664.01</v>
      </c>
      <c r="H134" s="2">
        <v>465419.41</v>
      </c>
      <c r="I134" s="2">
        <v>494027.7</v>
      </c>
      <c r="J134" s="2">
        <v>514558.06</v>
      </c>
      <c r="K134" s="2">
        <v>521270.46</v>
      </c>
      <c r="L134" s="2">
        <v>486394.82</v>
      </c>
      <c r="M134" s="2">
        <v>469764.67</v>
      </c>
      <c r="N134" s="2"/>
    </row>
    <row r="135" spans="1:14" x14ac:dyDescent="0.3">
      <c r="A135" s="19" t="s">
        <v>89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/>
    </row>
    <row r="136" spans="1:14" x14ac:dyDescent="0.3">
      <c r="A136" s="20" t="s">
        <v>98</v>
      </c>
      <c r="B136" s="2">
        <v>796404.08</v>
      </c>
      <c r="C136" s="2">
        <v>802671.08</v>
      </c>
      <c r="D136" s="2">
        <v>805212.96</v>
      </c>
      <c r="E136" s="2">
        <v>807888.37</v>
      </c>
      <c r="F136" s="2">
        <v>814058.54</v>
      </c>
      <c r="G136" s="2">
        <v>823742.63</v>
      </c>
      <c r="H136" s="2">
        <v>831129.68</v>
      </c>
      <c r="I136" s="2">
        <v>844875.76</v>
      </c>
      <c r="J136" s="2">
        <v>854299.26</v>
      </c>
      <c r="K136" s="2">
        <v>861693</v>
      </c>
      <c r="L136" s="2">
        <v>870441.85</v>
      </c>
      <c r="M136" s="2">
        <v>883089.23</v>
      </c>
      <c r="N136" s="2"/>
    </row>
    <row r="137" spans="1:14" x14ac:dyDescent="0.3">
      <c r="A137" s="20" t="s">
        <v>99</v>
      </c>
      <c r="B137" s="2">
        <v>77567.399999999994</v>
      </c>
      <c r="C137" s="2">
        <v>78076.2</v>
      </c>
      <c r="D137" s="2">
        <v>78242.47</v>
      </c>
      <c r="E137" s="2">
        <v>78605.31</v>
      </c>
      <c r="F137" s="2">
        <v>79439.490000000005</v>
      </c>
      <c r="G137" s="2">
        <v>80301.59</v>
      </c>
      <c r="H137" s="2">
        <v>81692.73</v>
      </c>
      <c r="I137" s="2">
        <v>82222.58</v>
      </c>
      <c r="J137" s="2">
        <v>82918.98</v>
      </c>
      <c r="K137" s="2">
        <v>83801.899999999994</v>
      </c>
      <c r="L137" s="2">
        <v>84690.1</v>
      </c>
      <c r="M137" s="2">
        <v>85583.61</v>
      </c>
      <c r="N137" s="2"/>
    </row>
    <row r="138" spans="1:14" x14ac:dyDescent="0.3">
      <c r="A138" s="2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x14ac:dyDescent="0.3">
      <c r="A139" s="43" t="s">
        <v>100</v>
      </c>
      <c r="B139" s="22">
        <f t="shared" ref="B139:F139" si="34">+B140+B141+B142+B143</f>
        <v>623</v>
      </c>
      <c r="C139" s="22">
        <f t="shared" si="34"/>
        <v>670</v>
      </c>
      <c r="D139" s="22">
        <f t="shared" si="34"/>
        <v>690</v>
      </c>
      <c r="E139" s="22">
        <f t="shared" si="34"/>
        <v>676</v>
      </c>
      <c r="F139" s="22">
        <f t="shared" si="34"/>
        <v>635</v>
      </c>
      <c r="G139" s="22">
        <f>SUM(G140:G143)</f>
        <v>659</v>
      </c>
      <c r="H139" s="22">
        <f>SUM(H140:H143)</f>
        <v>637</v>
      </c>
      <c r="I139" s="22">
        <f>SUM(I140:I143)</f>
        <v>689</v>
      </c>
      <c r="J139" s="22">
        <f>SUM(J140:J143)</f>
        <v>726</v>
      </c>
      <c r="K139" s="22">
        <f t="shared" ref="K139:M139" si="35">SUM(K140:K143)</f>
        <v>734</v>
      </c>
      <c r="L139" s="22">
        <f t="shared" si="35"/>
        <v>736</v>
      </c>
      <c r="M139" s="22">
        <f t="shared" si="35"/>
        <v>714</v>
      </c>
      <c r="N139" s="22"/>
    </row>
    <row r="140" spans="1:14" ht="14.25" customHeight="1" x14ac:dyDescent="0.3">
      <c r="A140" s="20" t="s">
        <v>101</v>
      </c>
      <c r="B140" s="2">
        <v>305</v>
      </c>
      <c r="C140" s="2">
        <v>347</v>
      </c>
      <c r="D140" s="2">
        <v>369</v>
      </c>
      <c r="E140" s="2">
        <v>337</v>
      </c>
      <c r="F140" s="2">
        <v>290</v>
      </c>
      <c r="G140" s="2">
        <v>328</v>
      </c>
      <c r="H140" s="2">
        <v>331</v>
      </c>
      <c r="I140" s="2">
        <v>363</v>
      </c>
      <c r="J140" s="2">
        <v>372</v>
      </c>
      <c r="K140" s="2">
        <v>349</v>
      </c>
      <c r="L140" s="2">
        <v>322</v>
      </c>
      <c r="M140" s="2">
        <v>291</v>
      </c>
      <c r="N140" s="2"/>
    </row>
    <row r="141" spans="1:14" ht="15" customHeight="1" x14ac:dyDescent="0.3">
      <c r="A141" s="20" t="s">
        <v>102</v>
      </c>
      <c r="B141" s="2">
        <v>82</v>
      </c>
      <c r="C141" s="2">
        <v>78</v>
      </c>
      <c r="D141" s="2">
        <v>85</v>
      </c>
      <c r="E141" s="2">
        <v>107</v>
      </c>
      <c r="F141" s="2">
        <v>135</v>
      </c>
      <c r="G141" s="2">
        <v>128</v>
      </c>
      <c r="H141" s="2">
        <v>106</v>
      </c>
      <c r="I141" s="2">
        <v>106</v>
      </c>
      <c r="J141" s="2">
        <v>124</v>
      </c>
      <c r="K141" s="2">
        <v>129</v>
      </c>
      <c r="L141" s="2">
        <v>138</v>
      </c>
      <c r="M141" s="2">
        <v>129</v>
      </c>
      <c r="N141" s="2"/>
    </row>
    <row r="142" spans="1:14" x14ac:dyDescent="0.3">
      <c r="A142" s="20" t="s">
        <v>103</v>
      </c>
      <c r="B142" s="2">
        <v>135</v>
      </c>
      <c r="C142" s="2">
        <v>141</v>
      </c>
      <c r="D142" s="2">
        <v>130</v>
      </c>
      <c r="E142" s="2">
        <v>115</v>
      </c>
      <c r="F142" s="2">
        <v>98</v>
      </c>
      <c r="G142" s="2">
        <v>106</v>
      </c>
      <c r="H142" s="2">
        <v>123</v>
      </c>
      <c r="I142" s="2">
        <v>146</v>
      </c>
      <c r="J142" s="2">
        <v>161</v>
      </c>
      <c r="K142" s="2">
        <v>171</v>
      </c>
      <c r="L142" s="2">
        <v>174</v>
      </c>
      <c r="M142" s="2">
        <v>172</v>
      </c>
      <c r="N142" s="2"/>
    </row>
    <row r="143" spans="1:14" ht="15" customHeight="1" x14ac:dyDescent="0.3">
      <c r="A143" s="20" t="s">
        <v>104</v>
      </c>
      <c r="B143" s="2">
        <v>101</v>
      </c>
      <c r="C143" s="2">
        <v>104</v>
      </c>
      <c r="D143" s="2">
        <v>106</v>
      </c>
      <c r="E143" s="2">
        <v>117</v>
      </c>
      <c r="F143" s="2">
        <v>112</v>
      </c>
      <c r="G143" s="2">
        <v>97</v>
      </c>
      <c r="H143" s="2">
        <v>77</v>
      </c>
      <c r="I143" s="2">
        <v>74</v>
      </c>
      <c r="J143" s="2">
        <v>69</v>
      </c>
      <c r="K143" s="2">
        <v>85</v>
      </c>
      <c r="L143" s="2">
        <v>102</v>
      </c>
      <c r="M143" s="2">
        <v>122</v>
      </c>
      <c r="N143" s="2"/>
    </row>
    <row r="144" spans="1:14" x14ac:dyDescent="0.3">
      <c r="A144" s="2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5" x14ac:dyDescent="0.3">
      <c r="A145" s="20" t="s">
        <v>105</v>
      </c>
      <c r="B145" s="2">
        <v>133.29</v>
      </c>
      <c r="C145" s="2">
        <v>133.29</v>
      </c>
      <c r="D145" s="2">
        <v>133.29</v>
      </c>
      <c r="E145" s="2">
        <v>133.29</v>
      </c>
      <c r="F145" s="2">
        <v>133.29</v>
      </c>
      <c r="G145" s="2">
        <v>133.9</v>
      </c>
      <c r="H145" s="2">
        <v>133.29</v>
      </c>
      <c r="I145" s="2">
        <v>133.29</v>
      </c>
      <c r="J145" s="2">
        <v>133.29</v>
      </c>
      <c r="K145" s="2">
        <v>133.29</v>
      </c>
      <c r="L145" s="2">
        <v>133.29</v>
      </c>
      <c r="M145" s="2">
        <v>133.29</v>
      </c>
      <c r="N145" s="2"/>
    </row>
    <row r="146" spans="1:15" ht="15" customHeight="1" x14ac:dyDescent="0.3">
      <c r="A146" s="20" t="s">
        <v>106</v>
      </c>
      <c r="B146" s="2">
        <v>10</v>
      </c>
      <c r="C146" s="2">
        <v>10</v>
      </c>
      <c r="D146" s="2">
        <v>10</v>
      </c>
      <c r="E146" s="2">
        <v>10</v>
      </c>
      <c r="F146" s="2">
        <v>10</v>
      </c>
      <c r="G146" s="2">
        <v>10</v>
      </c>
      <c r="H146" s="2">
        <v>10</v>
      </c>
      <c r="I146" s="2">
        <v>10</v>
      </c>
      <c r="J146" s="2">
        <v>10</v>
      </c>
      <c r="K146" s="2">
        <v>10</v>
      </c>
      <c r="L146" s="2">
        <v>10</v>
      </c>
      <c r="M146" s="2">
        <v>10</v>
      </c>
      <c r="N146" s="2"/>
    </row>
    <row r="147" spans="1:15" ht="15" customHeight="1" x14ac:dyDescent="0.3">
      <c r="A147" s="20" t="s">
        <v>107</v>
      </c>
      <c r="B147" s="2">
        <v>20</v>
      </c>
      <c r="C147" s="2">
        <v>20</v>
      </c>
      <c r="D147" s="2">
        <v>20</v>
      </c>
      <c r="E147" s="2">
        <v>20</v>
      </c>
      <c r="F147" s="2">
        <v>20</v>
      </c>
      <c r="G147" s="2">
        <v>20</v>
      </c>
      <c r="H147" s="2">
        <v>20</v>
      </c>
      <c r="I147" s="2">
        <v>20</v>
      </c>
      <c r="J147" s="2">
        <v>20</v>
      </c>
      <c r="K147" s="2">
        <v>20</v>
      </c>
      <c r="L147" s="2">
        <v>20</v>
      </c>
      <c r="M147" s="2">
        <v>20</v>
      </c>
      <c r="N147" s="2"/>
    </row>
    <row r="148" spans="1:15" ht="14.25" customHeight="1" x14ac:dyDescent="0.3">
      <c r="A148" s="20" t="s">
        <v>108</v>
      </c>
      <c r="B148" s="2">
        <v>0</v>
      </c>
      <c r="C148" s="2">
        <v>0</v>
      </c>
      <c r="D148" s="2">
        <v>0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</row>
    <row r="149" spans="1:15" x14ac:dyDescent="0.3">
      <c r="A149" s="31" t="s">
        <v>109</v>
      </c>
      <c r="B149" s="2">
        <v>30</v>
      </c>
      <c r="C149" s="2">
        <v>30</v>
      </c>
      <c r="D149" s="2">
        <v>30</v>
      </c>
      <c r="E149" s="2">
        <v>30</v>
      </c>
      <c r="F149" s="2">
        <v>30</v>
      </c>
      <c r="G149" s="2">
        <v>30</v>
      </c>
      <c r="H149" s="2">
        <v>30</v>
      </c>
      <c r="I149" s="2">
        <v>30</v>
      </c>
      <c r="J149" s="2">
        <v>30</v>
      </c>
      <c r="K149" s="2">
        <v>30</v>
      </c>
      <c r="L149" s="2">
        <v>30</v>
      </c>
      <c r="M149" s="2">
        <v>30</v>
      </c>
      <c r="N149" s="2"/>
    </row>
    <row r="150" spans="1:15" ht="14.25" customHeight="1" x14ac:dyDescent="0.3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5" x14ac:dyDescent="0.3">
      <c r="A151" s="47" t="s">
        <v>83</v>
      </c>
      <c r="B151" s="48"/>
      <c r="C151" s="48"/>
      <c r="D151" s="48"/>
      <c r="E151" s="48"/>
      <c r="F151" s="48"/>
      <c r="G151" s="48"/>
      <c r="H151" s="48"/>
      <c r="I151" s="48"/>
      <c r="J151" s="38"/>
      <c r="K151" s="38"/>
      <c r="L151" s="48"/>
      <c r="M151" s="48"/>
      <c r="N151" s="48"/>
    </row>
    <row r="152" spans="1:15" x14ac:dyDescent="0.3">
      <c r="A152" s="25" t="s">
        <v>110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5" x14ac:dyDescent="0.3">
      <c r="A153" s="31" t="s">
        <v>110</v>
      </c>
      <c r="B153" s="32">
        <f t="shared" ref="B153:G153" si="36">+B155/B154</f>
        <v>0.94997626957759851</v>
      </c>
      <c r="C153" s="32">
        <f t="shared" si="36"/>
        <v>0.94997626957759851</v>
      </c>
      <c r="D153" s="32">
        <f t="shared" si="36"/>
        <v>0.94997626957759851</v>
      </c>
      <c r="E153" s="32">
        <f t="shared" si="36"/>
        <v>0.94997626957759851</v>
      </c>
      <c r="F153" s="32">
        <f t="shared" si="36"/>
        <v>0.94997626957759851</v>
      </c>
      <c r="G153" s="32">
        <f t="shared" si="36"/>
        <v>0.94997626957759851</v>
      </c>
      <c r="H153" s="32">
        <f t="shared" ref="H153:I153" si="37">+H155/H154</f>
        <v>0.94997626957759851</v>
      </c>
      <c r="I153" s="32">
        <f t="shared" si="37"/>
        <v>0.94997626957759851</v>
      </c>
      <c r="J153" s="32">
        <f>+I155/I154</f>
        <v>0.94997626957759851</v>
      </c>
      <c r="K153" s="32">
        <f t="shared" ref="K153:M153" si="38">+K155/K154</f>
        <v>0.94997626957759851</v>
      </c>
      <c r="L153" s="32">
        <f t="shared" si="38"/>
        <v>0.94997626957759851</v>
      </c>
      <c r="M153" s="32">
        <f t="shared" si="38"/>
        <v>0.94997626957759851</v>
      </c>
      <c r="N153" s="32"/>
    </row>
    <row r="154" spans="1:15" x14ac:dyDescent="0.3">
      <c r="A154" s="31" t="s">
        <v>111</v>
      </c>
      <c r="B154" s="2">
        <v>10535</v>
      </c>
      <c r="C154" s="2">
        <v>10535</v>
      </c>
      <c r="D154" s="2">
        <v>10535</v>
      </c>
      <c r="E154" s="2">
        <v>10535</v>
      </c>
      <c r="F154" s="2">
        <v>10535</v>
      </c>
      <c r="G154" s="2">
        <v>10535</v>
      </c>
      <c r="H154" s="2">
        <v>10535</v>
      </c>
      <c r="I154" s="2">
        <v>10535</v>
      </c>
      <c r="J154" s="2">
        <v>10535</v>
      </c>
      <c r="K154" s="2">
        <v>10535</v>
      </c>
      <c r="L154" s="2">
        <v>10535</v>
      </c>
      <c r="M154" s="2">
        <v>10535</v>
      </c>
      <c r="N154" s="2"/>
    </row>
    <row r="155" spans="1:15" x14ac:dyDescent="0.3">
      <c r="A155" s="31" t="s">
        <v>112</v>
      </c>
      <c r="B155" s="2">
        <v>10008</v>
      </c>
      <c r="C155" s="2">
        <v>10008</v>
      </c>
      <c r="D155" s="2">
        <v>10008</v>
      </c>
      <c r="E155" s="2">
        <v>10008</v>
      </c>
      <c r="F155" s="2">
        <v>10008</v>
      </c>
      <c r="G155" s="2">
        <v>10008</v>
      </c>
      <c r="H155" s="2">
        <v>10008</v>
      </c>
      <c r="I155" s="2">
        <v>10008</v>
      </c>
      <c r="J155" s="2">
        <v>10008</v>
      </c>
      <c r="K155" s="2">
        <v>10008</v>
      </c>
      <c r="L155" s="2">
        <v>10008</v>
      </c>
      <c r="M155" s="2">
        <v>10008</v>
      </c>
      <c r="N155" s="2"/>
    </row>
    <row r="156" spans="1:15" x14ac:dyDescent="0.3">
      <c r="A156" s="31" t="s">
        <v>113</v>
      </c>
      <c r="B156" s="2">
        <v>9482</v>
      </c>
      <c r="C156" s="2">
        <v>9482</v>
      </c>
      <c r="D156" s="2">
        <v>9482</v>
      </c>
      <c r="E156" s="2">
        <v>9482</v>
      </c>
      <c r="F156" s="2">
        <v>9482</v>
      </c>
      <c r="G156" s="2">
        <v>9482</v>
      </c>
      <c r="H156" s="2">
        <v>9482</v>
      </c>
      <c r="I156" s="2">
        <v>9482</v>
      </c>
      <c r="J156" s="2">
        <v>9482</v>
      </c>
      <c r="K156" s="2">
        <v>9482</v>
      </c>
      <c r="L156" s="2">
        <v>9482</v>
      </c>
      <c r="M156" s="2">
        <v>9482</v>
      </c>
      <c r="N156" s="2"/>
    </row>
    <row r="157" spans="1:15" x14ac:dyDescent="0.3">
      <c r="A157" s="31" t="s">
        <v>114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/>
    </row>
    <row r="158" spans="1:15" x14ac:dyDescent="0.3">
      <c r="A158" s="31" t="s">
        <v>115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/>
    </row>
    <row r="159" spans="1:15" x14ac:dyDescent="0.3">
      <c r="A159" s="31" t="s">
        <v>116</v>
      </c>
      <c r="B159" s="2">
        <v>2109</v>
      </c>
      <c r="C159" s="2">
        <v>2070</v>
      </c>
      <c r="D159" s="2">
        <v>2036</v>
      </c>
      <c r="E159" s="2">
        <v>2055</v>
      </c>
      <c r="F159" s="2">
        <v>2111</v>
      </c>
      <c r="G159" s="2">
        <v>2081</v>
      </c>
      <c r="H159" s="2">
        <v>2135</v>
      </c>
      <c r="I159" s="2">
        <v>2073</v>
      </c>
      <c r="J159" s="2">
        <v>2029</v>
      </c>
      <c r="K159" s="2">
        <v>2014</v>
      </c>
      <c r="L159" s="2">
        <v>2012</v>
      </c>
      <c r="M159" s="2">
        <v>2012</v>
      </c>
      <c r="N159" s="2"/>
      <c r="O159" s="4">
        <v>15</v>
      </c>
    </row>
    <row r="160" spans="1:15" x14ac:dyDescent="0.3">
      <c r="A160" s="31" t="s">
        <v>117</v>
      </c>
      <c r="B160" s="2">
        <v>559</v>
      </c>
      <c r="C160" s="2">
        <v>564</v>
      </c>
      <c r="D160" s="2">
        <v>569</v>
      </c>
      <c r="E160" s="2">
        <v>574</v>
      </c>
      <c r="F160" s="2">
        <v>576</v>
      </c>
      <c r="G160" s="2">
        <v>582</v>
      </c>
      <c r="H160" s="2">
        <v>588</v>
      </c>
      <c r="I160" s="2">
        <v>592</v>
      </c>
      <c r="J160" s="2">
        <v>602</v>
      </c>
      <c r="K160" s="2">
        <v>608</v>
      </c>
      <c r="L160" s="2">
        <v>616</v>
      </c>
      <c r="M160" s="2">
        <v>618</v>
      </c>
      <c r="N160" s="2"/>
      <c r="O160" s="4">
        <v>16</v>
      </c>
    </row>
    <row r="161" spans="1:14" x14ac:dyDescent="0.3">
      <c r="A161" s="31" t="s">
        <v>118</v>
      </c>
      <c r="B161" s="2">
        <v>1.5</v>
      </c>
      <c r="C161" s="2">
        <v>1.5</v>
      </c>
      <c r="D161" s="2">
        <v>1.5</v>
      </c>
      <c r="E161" s="2">
        <v>1.5</v>
      </c>
      <c r="F161" s="2">
        <v>1.5</v>
      </c>
      <c r="G161" s="2">
        <v>1.5</v>
      </c>
      <c r="H161" s="2">
        <v>1.5</v>
      </c>
      <c r="I161" s="2">
        <v>1.5</v>
      </c>
      <c r="J161" s="2">
        <v>1.5</v>
      </c>
      <c r="K161" s="2">
        <v>1.5</v>
      </c>
      <c r="L161" s="2">
        <v>1.5</v>
      </c>
      <c r="M161" s="2">
        <v>2</v>
      </c>
      <c r="N161" s="2"/>
    </row>
    <row r="162" spans="1:14" x14ac:dyDescent="0.3">
      <c r="A162" s="31" t="s">
        <v>119</v>
      </c>
      <c r="B162" s="2">
        <v>1.5</v>
      </c>
      <c r="C162" s="2">
        <v>1.5</v>
      </c>
      <c r="D162" s="2">
        <v>1.5</v>
      </c>
      <c r="E162" s="2">
        <v>1.5</v>
      </c>
      <c r="F162" s="2">
        <v>1.5</v>
      </c>
      <c r="G162" s="2">
        <v>1.5</v>
      </c>
      <c r="H162" s="2">
        <v>1.5</v>
      </c>
      <c r="I162" s="2">
        <v>1.5</v>
      </c>
      <c r="J162" s="2">
        <v>1.5</v>
      </c>
      <c r="K162" s="2">
        <v>1.5</v>
      </c>
      <c r="L162" s="2">
        <v>1.5</v>
      </c>
      <c r="M162" s="2">
        <v>2</v>
      </c>
      <c r="N162" s="2"/>
    </row>
    <row r="163" spans="1:14" x14ac:dyDescent="0.3">
      <c r="A163" s="31" t="s">
        <v>120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/>
      <c r="N163" s="2"/>
    </row>
    <row r="164" spans="1:14" x14ac:dyDescent="0.3">
      <c r="A164" s="31" t="s">
        <v>121</v>
      </c>
      <c r="B164" s="2">
        <v>65.3</v>
      </c>
      <c r="C164" s="2">
        <v>65.3</v>
      </c>
      <c r="D164" s="2">
        <v>65.3</v>
      </c>
      <c r="E164" s="2">
        <v>65.3</v>
      </c>
      <c r="F164" s="2">
        <v>65.3</v>
      </c>
      <c r="G164" s="2">
        <v>65.3</v>
      </c>
      <c r="H164" s="2">
        <v>65.3</v>
      </c>
      <c r="I164" s="2">
        <v>65.3</v>
      </c>
      <c r="J164" s="2">
        <v>65.3</v>
      </c>
      <c r="K164" s="2">
        <v>65.3</v>
      </c>
      <c r="L164" s="2">
        <v>65.3</v>
      </c>
      <c r="M164" s="2">
        <v>65.3</v>
      </c>
      <c r="N164" s="2"/>
    </row>
    <row r="165" spans="1:14" x14ac:dyDescent="0.3">
      <c r="A165" s="31" t="s">
        <v>122</v>
      </c>
      <c r="B165" s="2">
        <v>59</v>
      </c>
      <c r="C165" s="2">
        <v>59</v>
      </c>
      <c r="D165" s="2">
        <v>59</v>
      </c>
      <c r="E165" s="2">
        <v>59</v>
      </c>
      <c r="F165" s="2">
        <v>59</v>
      </c>
      <c r="G165" s="2">
        <v>59</v>
      </c>
      <c r="H165" s="2">
        <v>59</v>
      </c>
      <c r="I165" s="2">
        <v>59</v>
      </c>
      <c r="J165" s="2">
        <v>59</v>
      </c>
      <c r="K165" s="2">
        <v>59</v>
      </c>
      <c r="L165" s="2">
        <v>59</v>
      </c>
      <c r="M165" s="2">
        <v>59</v>
      </c>
      <c r="N165" s="2"/>
    </row>
    <row r="166" spans="1:14" x14ac:dyDescent="0.3">
      <c r="A166" s="31" t="s">
        <v>123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31" t="s">
        <v>124</v>
      </c>
      <c r="B167" s="38"/>
      <c r="C167" s="38"/>
      <c r="D167" s="38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31" t="s">
        <v>125</v>
      </c>
      <c r="B168" s="2">
        <v>2</v>
      </c>
      <c r="C168" s="2">
        <v>0</v>
      </c>
      <c r="D168" s="2">
        <v>16</v>
      </c>
      <c r="E168" s="2">
        <v>48</v>
      </c>
      <c r="F168" s="2">
        <v>5</v>
      </c>
      <c r="G168" s="2">
        <v>2</v>
      </c>
      <c r="H168" s="2">
        <v>5</v>
      </c>
      <c r="I168" s="2">
        <v>1</v>
      </c>
      <c r="J168" s="2">
        <v>5</v>
      </c>
      <c r="K168" s="2">
        <v>2</v>
      </c>
      <c r="L168" s="2">
        <v>1</v>
      </c>
      <c r="M168" s="2">
        <v>2</v>
      </c>
      <c r="N168" s="2"/>
    </row>
    <row r="169" spans="1:14" x14ac:dyDescent="0.3">
      <c r="A169" s="31" t="s">
        <v>126</v>
      </c>
      <c r="B169" s="2">
        <v>2060</v>
      </c>
      <c r="C169" s="2">
        <v>2059</v>
      </c>
      <c r="D169" s="2">
        <v>2066</v>
      </c>
      <c r="E169" s="2">
        <v>2107</v>
      </c>
      <c r="F169" s="2">
        <v>2118</v>
      </c>
      <c r="G169" s="2">
        <v>2225</v>
      </c>
      <c r="H169" s="2">
        <v>2230</v>
      </c>
      <c r="I169" s="2">
        <v>2233</v>
      </c>
      <c r="J169" s="2">
        <v>2234</v>
      </c>
      <c r="K169" s="49">
        <v>2240</v>
      </c>
      <c r="L169" s="2">
        <v>2240</v>
      </c>
      <c r="M169" s="50">
        <v>2246</v>
      </c>
      <c r="N169" s="2"/>
    </row>
    <row r="170" spans="1:14" x14ac:dyDescent="0.3">
      <c r="A170" s="31" t="s">
        <v>127</v>
      </c>
      <c r="B170" s="38">
        <v>0</v>
      </c>
      <c r="C170" s="38">
        <v>0</v>
      </c>
      <c r="D170" s="38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/>
    </row>
    <row r="171" spans="1:14" x14ac:dyDescent="0.3">
      <c r="A171" s="31" t="s">
        <v>128</v>
      </c>
      <c r="B171" s="2">
        <v>5</v>
      </c>
      <c r="C171" s="2">
        <v>5</v>
      </c>
      <c r="D171" s="2">
        <v>5</v>
      </c>
      <c r="E171" s="2">
        <v>5</v>
      </c>
      <c r="F171" s="2">
        <v>5</v>
      </c>
      <c r="G171" s="2">
        <v>5</v>
      </c>
      <c r="H171" s="2">
        <v>5</v>
      </c>
      <c r="I171" s="2">
        <v>5</v>
      </c>
      <c r="J171" s="2">
        <v>5</v>
      </c>
      <c r="K171" s="2">
        <v>5</v>
      </c>
      <c r="L171" s="2">
        <v>5</v>
      </c>
      <c r="M171" s="2">
        <v>5</v>
      </c>
      <c r="N171" s="2"/>
    </row>
    <row r="172" spans="1:14" x14ac:dyDescent="0.3">
      <c r="A172" s="31" t="s">
        <v>129</v>
      </c>
      <c r="B172" s="2">
        <v>2</v>
      </c>
      <c r="C172" s="2">
        <v>2</v>
      </c>
      <c r="D172" s="2">
        <v>2</v>
      </c>
      <c r="E172" s="2">
        <v>2</v>
      </c>
      <c r="F172" s="2">
        <v>2</v>
      </c>
      <c r="G172" s="2">
        <v>2</v>
      </c>
      <c r="H172" s="2">
        <v>2</v>
      </c>
      <c r="I172" s="2">
        <v>2</v>
      </c>
      <c r="J172" s="2">
        <v>2</v>
      </c>
      <c r="K172" s="2">
        <v>2</v>
      </c>
      <c r="L172" s="2">
        <v>2</v>
      </c>
      <c r="M172" s="2">
        <v>2</v>
      </c>
      <c r="N172" s="2"/>
    </row>
    <row r="173" spans="1:14" x14ac:dyDescent="0.3">
      <c r="A173" s="31" t="s">
        <v>130</v>
      </c>
      <c r="B173" s="2">
        <v>0</v>
      </c>
      <c r="C173" s="2">
        <v>0</v>
      </c>
      <c r="D173" s="2"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31" t="s">
        <v>131</v>
      </c>
      <c r="B174" s="40">
        <f t="shared" ref="B174:M174" si="39">+B175+B176+B177+B178+B179</f>
        <v>5</v>
      </c>
      <c r="C174" s="40">
        <f t="shared" si="39"/>
        <v>5</v>
      </c>
      <c r="D174" s="40">
        <f t="shared" si="39"/>
        <v>5</v>
      </c>
      <c r="E174" s="40">
        <f t="shared" si="39"/>
        <v>5</v>
      </c>
      <c r="F174" s="40">
        <f t="shared" si="39"/>
        <v>5</v>
      </c>
      <c r="G174" s="40">
        <f t="shared" si="39"/>
        <v>5</v>
      </c>
      <c r="H174" s="40">
        <f t="shared" si="39"/>
        <v>5</v>
      </c>
      <c r="I174" s="40">
        <f t="shared" si="39"/>
        <v>5</v>
      </c>
      <c r="J174" s="40">
        <f t="shared" si="39"/>
        <v>5</v>
      </c>
      <c r="K174" s="40">
        <f t="shared" si="39"/>
        <v>5</v>
      </c>
      <c r="L174" s="40">
        <f t="shared" si="39"/>
        <v>5</v>
      </c>
      <c r="M174" s="40">
        <f t="shared" si="39"/>
        <v>5</v>
      </c>
      <c r="N174" s="2"/>
    </row>
    <row r="175" spans="1:14" x14ac:dyDescent="0.3">
      <c r="A175" s="31" t="s">
        <v>132</v>
      </c>
      <c r="B175" s="2">
        <v>4</v>
      </c>
      <c r="C175" s="2">
        <v>4</v>
      </c>
      <c r="D175" s="2">
        <v>4</v>
      </c>
      <c r="E175" s="2">
        <v>4</v>
      </c>
      <c r="F175" s="2">
        <v>4</v>
      </c>
      <c r="G175" s="2">
        <v>4</v>
      </c>
      <c r="H175" s="2">
        <v>4</v>
      </c>
      <c r="I175" s="2">
        <v>4</v>
      </c>
      <c r="J175" s="2">
        <v>4</v>
      </c>
      <c r="K175" s="2">
        <v>4</v>
      </c>
      <c r="L175" s="2">
        <v>4</v>
      </c>
      <c r="M175" s="2">
        <v>4</v>
      </c>
      <c r="N175" s="2"/>
    </row>
    <row r="176" spans="1:14" x14ac:dyDescent="0.3">
      <c r="A176" s="31" t="s">
        <v>133</v>
      </c>
      <c r="B176" s="2">
        <v>1</v>
      </c>
      <c r="C176" s="2">
        <v>1</v>
      </c>
      <c r="D176" s="2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1</v>
      </c>
      <c r="N176" s="2"/>
    </row>
    <row r="177" spans="1:15" x14ac:dyDescent="0.3">
      <c r="A177" s="31" t="s">
        <v>134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/>
    </row>
    <row r="178" spans="1:15" x14ac:dyDescent="0.3">
      <c r="A178" s="31" t="s">
        <v>135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/>
    </row>
    <row r="179" spans="1:15" x14ac:dyDescent="0.3">
      <c r="A179" s="31" t="s">
        <v>136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/>
    </row>
    <row r="180" spans="1:15" s="52" customFormat="1" ht="22.5" customHeight="1" x14ac:dyDescent="0.3">
      <c r="A180" s="51" t="s">
        <v>137</v>
      </c>
      <c r="B180" s="45">
        <v>2</v>
      </c>
      <c r="C180" s="45">
        <v>2</v>
      </c>
      <c r="D180" s="45">
        <v>2</v>
      </c>
      <c r="E180" s="45">
        <v>2</v>
      </c>
      <c r="F180" s="45">
        <v>2</v>
      </c>
      <c r="G180" s="45">
        <v>2</v>
      </c>
      <c r="H180" s="45">
        <v>2</v>
      </c>
      <c r="I180" s="45">
        <v>2</v>
      </c>
      <c r="J180" s="45">
        <v>2</v>
      </c>
      <c r="K180" s="45">
        <v>2</v>
      </c>
      <c r="L180" s="45">
        <v>2</v>
      </c>
      <c r="M180" s="45">
        <v>2</v>
      </c>
      <c r="N180" s="45"/>
    </row>
    <row r="181" spans="1:15" x14ac:dyDescent="0.3">
      <c r="A181" s="3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5" x14ac:dyDescent="0.3">
      <c r="A182" s="31" t="s">
        <v>138</v>
      </c>
      <c r="B182" s="2">
        <v>4</v>
      </c>
      <c r="C182" s="2">
        <v>4</v>
      </c>
      <c r="D182" s="2">
        <v>4</v>
      </c>
      <c r="E182" s="2">
        <v>4</v>
      </c>
      <c r="F182" s="2">
        <v>4</v>
      </c>
      <c r="G182" s="2">
        <v>4</v>
      </c>
      <c r="H182" s="2">
        <v>4</v>
      </c>
      <c r="I182" s="2">
        <v>4</v>
      </c>
      <c r="J182" s="2">
        <v>4</v>
      </c>
      <c r="K182" s="2">
        <v>4</v>
      </c>
      <c r="L182" s="2">
        <v>4</v>
      </c>
      <c r="M182" s="2">
        <v>4</v>
      </c>
      <c r="N182" s="2"/>
    </row>
    <row r="183" spans="1:15" ht="16.2" x14ac:dyDescent="0.3">
      <c r="A183" s="31" t="s">
        <v>167</v>
      </c>
      <c r="B183" s="2">
        <v>2150</v>
      </c>
      <c r="C183" s="2">
        <v>2150</v>
      </c>
      <c r="D183" s="2">
        <v>2150</v>
      </c>
      <c r="E183" s="2">
        <v>2150</v>
      </c>
      <c r="F183" s="2">
        <v>2150</v>
      </c>
      <c r="G183" s="2">
        <v>2150</v>
      </c>
      <c r="H183" s="2">
        <v>2150</v>
      </c>
      <c r="I183" s="2">
        <v>2150</v>
      </c>
      <c r="J183" s="2">
        <v>2150</v>
      </c>
      <c r="K183" s="2">
        <v>2150</v>
      </c>
      <c r="L183" s="2">
        <v>2150</v>
      </c>
      <c r="M183" s="2">
        <v>2150</v>
      </c>
      <c r="N183" s="2"/>
    </row>
    <row r="184" spans="1:15" x14ac:dyDescent="0.3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1:15" x14ac:dyDescent="0.3">
      <c r="A185" s="55"/>
      <c r="B185" s="54"/>
      <c r="C185" s="54"/>
      <c r="D185" s="54"/>
      <c r="E185" s="54"/>
      <c r="F185" s="54"/>
      <c r="G185" s="54"/>
    </row>
    <row r="186" spans="1:15" x14ac:dyDescent="0.3">
      <c r="A186" s="25" t="s">
        <v>139</v>
      </c>
      <c r="B186" s="16">
        <f>+B187+B194+B195</f>
        <v>16</v>
      </c>
      <c r="C186" s="16">
        <f t="shared" ref="C186:M186" si="40">+C187+C194+C195</f>
        <v>16</v>
      </c>
      <c r="D186" s="16">
        <f t="shared" si="40"/>
        <v>16</v>
      </c>
      <c r="E186" s="16">
        <f t="shared" si="40"/>
        <v>16</v>
      </c>
      <c r="F186" s="16">
        <f t="shared" si="40"/>
        <v>16</v>
      </c>
      <c r="G186" s="16">
        <f t="shared" si="40"/>
        <v>16</v>
      </c>
      <c r="H186" s="16">
        <f t="shared" si="40"/>
        <v>16</v>
      </c>
      <c r="I186" s="16">
        <f t="shared" si="40"/>
        <v>16</v>
      </c>
      <c r="J186" s="16">
        <f t="shared" si="40"/>
        <v>16</v>
      </c>
      <c r="K186" s="16">
        <f t="shared" si="40"/>
        <v>16</v>
      </c>
      <c r="L186" s="16">
        <f t="shared" si="40"/>
        <v>16</v>
      </c>
      <c r="M186" s="16">
        <f t="shared" si="40"/>
        <v>12</v>
      </c>
      <c r="N186" s="16"/>
    </row>
    <row r="187" spans="1:15" ht="15.6" x14ac:dyDescent="0.3">
      <c r="A187" s="21" t="s">
        <v>140</v>
      </c>
      <c r="B187" s="22">
        <f>SUM(B188:B193)</f>
        <v>16</v>
      </c>
      <c r="C187" s="22">
        <f t="shared" ref="C187:M187" si="41">SUM(C188:C193)</f>
        <v>16</v>
      </c>
      <c r="D187" s="22">
        <f t="shared" si="41"/>
        <v>16</v>
      </c>
      <c r="E187" s="22">
        <f t="shared" si="41"/>
        <v>16</v>
      </c>
      <c r="F187" s="22">
        <f t="shared" si="41"/>
        <v>16</v>
      </c>
      <c r="G187" s="22">
        <f t="shared" si="41"/>
        <v>16</v>
      </c>
      <c r="H187" s="22">
        <f t="shared" si="41"/>
        <v>16</v>
      </c>
      <c r="I187" s="22">
        <f t="shared" si="41"/>
        <v>16</v>
      </c>
      <c r="J187" s="22">
        <f t="shared" si="41"/>
        <v>16</v>
      </c>
      <c r="K187" s="22">
        <f t="shared" si="41"/>
        <v>16</v>
      </c>
      <c r="L187" s="22">
        <f t="shared" si="41"/>
        <v>16</v>
      </c>
      <c r="M187" s="22">
        <f t="shared" si="41"/>
        <v>12</v>
      </c>
      <c r="N187" s="22"/>
    </row>
    <row r="188" spans="1:15" x14ac:dyDescent="0.3">
      <c r="A188" s="19" t="s">
        <v>141</v>
      </c>
      <c r="B188" s="2">
        <v>4</v>
      </c>
      <c r="C188" s="2">
        <v>4</v>
      </c>
      <c r="D188" s="2">
        <v>4</v>
      </c>
      <c r="E188" s="2">
        <v>4</v>
      </c>
      <c r="F188" s="2">
        <v>4</v>
      </c>
      <c r="G188" s="2">
        <v>4</v>
      </c>
      <c r="H188" s="2">
        <v>4</v>
      </c>
      <c r="I188" s="2">
        <v>4</v>
      </c>
      <c r="J188" s="2">
        <v>4</v>
      </c>
      <c r="K188" s="2">
        <v>4</v>
      </c>
      <c r="L188" s="2">
        <v>4</v>
      </c>
      <c r="M188" s="2"/>
      <c r="N188" s="2"/>
      <c r="O188" s="4">
        <v>18</v>
      </c>
    </row>
    <row r="189" spans="1:15" x14ac:dyDescent="0.3">
      <c r="A189" s="19" t="s">
        <v>142</v>
      </c>
      <c r="B189" s="2">
        <v>0</v>
      </c>
      <c r="C189" s="2">
        <v>0</v>
      </c>
      <c r="D189" s="2">
        <v>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4">
        <v>17</v>
      </c>
    </row>
    <row r="190" spans="1:15" x14ac:dyDescent="0.3">
      <c r="A190" s="19" t="s">
        <v>143</v>
      </c>
      <c r="B190" s="2">
        <v>0</v>
      </c>
      <c r="C190" s="2">
        <v>0</v>
      </c>
      <c r="D190" s="2">
        <v>0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4">
        <v>18</v>
      </c>
    </row>
    <row r="191" spans="1:15" x14ac:dyDescent="0.3">
      <c r="A191" s="19" t="s">
        <v>142</v>
      </c>
      <c r="B191" s="2">
        <v>0</v>
      </c>
      <c r="C191" s="2">
        <v>0</v>
      </c>
      <c r="D191" s="2"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4">
        <v>17</v>
      </c>
    </row>
    <row r="192" spans="1:15" x14ac:dyDescent="0.3">
      <c r="A192" s="19" t="s">
        <v>144</v>
      </c>
      <c r="B192" s="2">
        <v>12</v>
      </c>
      <c r="C192" s="2">
        <v>12</v>
      </c>
      <c r="D192" s="2">
        <v>12</v>
      </c>
      <c r="E192" s="2">
        <v>12</v>
      </c>
      <c r="F192" s="2">
        <v>12</v>
      </c>
      <c r="G192" s="2">
        <v>12</v>
      </c>
      <c r="H192" s="2">
        <v>12</v>
      </c>
      <c r="I192" s="2">
        <v>12</v>
      </c>
      <c r="J192" s="2">
        <v>12</v>
      </c>
      <c r="K192" s="2">
        <v>12</v>
      </c>
      <c r="L192" s="2">
        <v>12</v>
      </c>
      <c r="M192" s="2">
        <v>12</v>
      </c>
      <c r="N192" s="2"/>
      <c r="O192" s="4">
        <v>18</v>
      </c>
    </row>
    <row r="193" spans="1:15" x14ac:dyDescent="0.3">
      <c r="A193" s="19" t="s">
        <v>142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/>
      <c r="O193" s="4">
        <v>17</v>
      </c>
    </row>
    <row r="194" spans="1:15" ht="15.6" x14ac:dyDescent="0.3">
      <c r="A194" s="21" t="s">
        <v>168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/>
      <c r="O194" s="4">
        <v>20</v>
      </c>
    </row>
    <row r="195" spans="1:15" x14ac:dyDescent="0.3">
      <c r="A195" s="20" t="s">
        <v>145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/>
      <c r="O195" s="4">
        <v>19</v>
      </c>
    </row>
    <row r="196" spans="1:15" x14ac:dyDescent="0.3">
      <c r="A196" s="56"/>
      <c r="B196" s="57"/>
      <c r="C196" s="57"/>
      <c r="D196" s="57"/>
      <c r="E196" s="57"/>
      <c r="F196" s="57"/>
      <c r="G196" s="57"/>
      <c r="H196" s="57"/>
      <c r="I196" s="58"/>
      <c r="J196" s="57"/>
      <c r="K196" s="57"/>
      <c r="L196" s="57"/>
      <c r="M196" s="57"/>
      <c r="N196" s="57"/>
    </row>
    <row r="197" spans="1:15" x14ac:dyDescent="0.3">
      <c r="A197" s="25" t="s">
        <v>146</v>
      </c>
      <c r="B197" s="22"/>
      <c r="C197" s="22"/>
      <c r="D197" s="22"/>
      <c r="E197" s="22"/>
      <c r="F197" s="22"/>
      <c r="G197" s="22"/>
      <c r="H197" s="22"/>
      <c r="I197" s="59"/>
      <c r="J197" s="22"/>
      <c r="K197" s="22"/>
      <c r="L197" s="60"/>
      <c r="M197" s="22"/>
      <c r="N197" s="22"/>
    </row>
    <row r="198" spans="1:15" x14ac:dyDescent="0.3">
      <c r="A198" s="31" t="s">
        <v>147</v>
      </c>
      <c r="B198" s="2">
        <v>6</v>
      </c>
      <c r="C198" s="2">
        <v>6</v>
      </c>
      <c r="D198" s="2">
        <v>6</v>
      </c>
      <c r="E198" s="2">
        <v>6</v>
      </c>
      <c r="F198" s="2">
        <v>6</v>
      </c>
      <c r="G198" s="2">
        <v>6</v>
      </c>
      <c r="H198" s="49">
        <v>6</v>
      </c>
      <c r="I198" s="49">
        <v>6</v>
      </c>
      <c r="J198" s="49">
        <v>6</v>
      </c>
      <c r="K198" s="49">
        <v>6</v>
      </c>
      <c r="L198" s="49">
        <v>6</v>
      </c>
      <c r="M198" s="50">
        <v>6</v>
      </c>
      <c r="N198" s="2"/>
    </row>
    <row r="199" spans="1:15" x14ac:dyDescent="0.3">
      <c r="A199" s="31" t="s">
        <v>148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0</v>
      </c>
      <c r="M199" s="50">
        <v>0</v>
      </c>
      <c r="N199" s="2"/>
    </row>
    <row r="200" spans="1:15" x14ac:dyDescent="0.3">
      <c r="A200" s="31" t="s">
        <v>149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49">
        <v>0</v>
      </c>
      <c r="I200" s="49">
        <v>0</v>
      </c>
      <c r="J200" s="49">
        <v>1</v>
      </c>
      <c r="K200" s="49">
        <v>0</v>
      </c>
      <c r="L200" s="49">
        <v>0</v>
      </c>
      <c r="M200" s="50">
        <v>0</v>
      </c>
      <c r="N200" s="2"/>
    </row>
    <row r="201" spans="1:15" x14ac:dyDescent="0.3">
      <c r="A201" s="31" t="s">
        <v>150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50">
        <v>0</v>
      </c>
      <c r="N201" s="2"/>
    </row>
    <row r="202" spans="1:15" x14ac:dyDescent="0.3">
      <c r="A202" s="31" t="s">
        <v>151</v>
      </c>
      <c r="B202" s="2">
        <v>4</v>
      </c>
      <c r="C202" s="2">
        <v>3</v>
      </c>
      <c r="D202" s="2">
        <v>4</v>
      </c>
      <c r="E202" s="2">
        <v>2</v>
      </c>
      <c r="F202" s="2">
        <v>3</v>
      </c>
      <c r="G202" s="2">
        <v>2</v>
      </c>
      <c r="H202" s="49">
        <v>5</v>
      </c>
      <c r="I202" s="49">
        <v>5</v>
      </c>
      <c r="J202" s="49">
        <v>4</v>
      </c>
      <c r="K202" s="49">
        <v>4</v>
      </c>
      <c r="L202" s="49">
        <v>3</v>
      </c>
      <c r="M202" s="50">
        <v>3</v>
      </c>
      <c r="N202" s="2"/>
    </row>
    <row r="203" spans="1:15" x14ac:dyDescent="0.3">
      <c r="A203" s="31" t="s">
        <v>152</v>
      </c>
      <c r="B203" s="2">
        <v>4</v>
      </c>
      <c r="C203" s="2">
        <v>3</v>
      </c>
      <c r="D203" s="2">
        <v>4</v>
      </c>
      <c r="E203" s="2">
        <v>2</v>
      </c>
      <c r="F203" s="2">
        <v>3</v>
      </c>
      <c r="G203" s="2">
        <v>2</v>
      </c>
      <c r="H203" s="49">
        <v>5</v>
      </c>
      <c r="I203" s="49">
        <v>5</v>
      </c>
      <c r="J203" s="49">
        <v>4</v>
      </c>
      <c r="K203" s="49">
        <v>4</v>
      </c>
      <c r="L203" s="49">
        <v>3</v>
      </c>
      <c r="M203" s="50">
        <v>3</v>
      </c>
      <c r="N203" s="2"/>
    </row>
    <row r="204" spans="1:15" x14ac:dyDescent="0.3">
      <c r="A204" s="31" t="s">
        <v>153</v>
      </c>
      <c r="B204" s="2">
        <v>4043</v>
      </c>
      <c r="C204" s="2">
        <v>4045</v>
      </c>
      <c r="D204" s="2">
        <v>4050</v>
      </c>
      <c r="E204" s="2">
        <v>4062</v>
      </c>
      <c r="F204" s="2">
        <v>4056</v>
      </c>
      <c r="G204" s="2">
        <v>4160</v>
      </c>
      <c r="H204" s="49">
        <v>4177</v>
      </c>
      <c r="I204" s="49">
        <v>4178</v>
      </c>
      <c r="J204" s="49">
        <v>4180</v>
      </c>
      <c r="K204" s="49">
        <v>4186</v>
      </c>
      <c r="L204" s="49">
        <v>4187</v>
      </c>
      <c r="M204" s="50">
        <v>4187</v>
      </c>
      <c r="N204" s="2"/>
      <c r="O204" s="4">
        <v>13</v>
      </c>
    </row>
    <row r="205" spans="1:15" x14ac:dyDescent="0.3">
      <c r="A205" s="61" t="s">
        <v>154</v>
      </c>
      <c r="B205" s="62">
        <v>0</v>
      </c>
      <c r="C205" s="62">
        <v>0</v>
      </c>
      <c r="D205" s="62">
        <v>0</v>
      </c>
      <c r="E205" s="62">
        <v>0</v>
      </c>
      <c r="F205" s="62"/>
      <c r="G205" s="62"/>
      <c r="H205" s="63"/>
      <c r="I205" s="63"/>
      <c r="J205" s="63"/>
      <c r="K205" s="63"/>
      <c r="L205" s="63"/>
      <c r="M205" s="64"/>
      <c r="N205" s="62"/>
    </row>
    <row r="212" spans="2:12" x14ac:dyDescent="0.3">
      <c r="B212" s="65" t="s">
        <v>169</v>
      </c>
      <c r="L212" s="65" t="s">
        <v>172</v>
      </c>
    </row>
    <row r="213" spans="2:12" x14ac:dyDescent="0.3">
      <c r="B213" s="65" t="s">
        <v>170</v>
      </c>
      <c r="L213" s="65" t="s">
        <v>173</v>
      </c>
    </row>
    <row r="214" spans="2:12" x14ac:dyDescent="0.3">
      <c r="B214" s="65" t="s">
        <v>171</v>
      </c>
      <c r="L214" s="65" t="s">
        <v>174</v>
      </c>
    </row>
  </sheetData>
  <mergeCells count="5">
    <mergeCell ref="A1:N1"/>
    <mergeCell ref="A3:N3"/>
    <mergeCell ref="A4:N4"/>
    <mergeCell ref="A6:N6"/>
    <mergeCell ref="A7:N7"/>
  </mergeCells>
  <printOptions horizontalCentered="1"/>
  <pageMargins left="0.65811023622047249" right="0.11811023622047245" top="0.15748031496062992" bottom="0.15748031496062992" header="0.31496062992125984" footer="0.15748031496062992"/>
  <pageSetup paperSize="9" scale="33" orientation="landscape" horizontalDpi="4294967293" r:id="rId1"/>
  <rowBreaks count="1" manualBreakCount="1">
    <brk id="218" max="13" man="1"/>
  </rowBreaks>
  <colBreaks count="1" manualBreakCount="1">
    <brk id="14" max="1048575" man="1"/>
  </colBreaks>
  <ignoredErrors>
    <ignoredError sqref="B133" unlockedFormula="1"/>
    <ignoredError sqref="B41:L4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PIGOO</vt:lpstr>
      <vt:lpstr>PIGOO!Área_de_impresión</vt:lpstr>
      <vt:lpstr>PIGOO!Títulos_a_imprimir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Esparza</dc:creator>
  <cp:lastModifiedBy>Tesoreria</cp:lastModifiedBy>
  <cp:lastPrinted>2023-02-03T22:35:01Z</cp:lastPrinted>
  <dcterms:created xsi:type="dcterms:W3CDTF">2018-04-02T17:47:44Z</dcterms:created>
  <dcterms:modified xsi:type="dcterms:W3CDTF">2023-02-03T22:36:01Z</dcterms:modified>
</cp:coreProperties>
</file>